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235" yWindow="60" windowWidth="24240" windowHeight="13740"/>
  </bookViews>
  <sheets>
    <sheet name="Stations indkøb" sheetId="1" r:id="rId1"/>
    <sheet name="VRS indkøb 2014-15" sheetId="2" r:id="rId2"/>
    <sheet name="Sheet3" sheetId="3" r:id="rId3"/>
  </sheets>
  <definedNames>
    <definedName name="_xlnm.Print_Area" localSheetId="0">'Stations indkøb'!$F$1:$L$28</definedName>
  </definedNames>
  <calcPr calcId="145621"/>
</workbook>
</file>

<file path=xl/calcChain.xml><?xml version="1.0" encoding="utf-8"?>
<calcChain xmlns="http://schemas.openxmlformats.org/spreadsheetml/2006/main">
  <c r="I3" i="1" l="1"/>
  <c r="K9" i="1"/>
  <c r="I22" i="1"/>
  <c r="J22" i="1"/>
  <c r="K25" i="1"/>
  <c r="J3" i="1"/>
  <c r="K26" i="1"/>
  <c r="K24" i="1"/>
  <c r="G21" i="1"/>
  <c r="K21" i="1"/>
  <c r="K22" i="1"/>
  <c r="K27" i="1"/>
  <c r="K20" i="1"/>
  <c r="K19" i="1"/>
  <c r="K14" i="1"/>
  <c r="J14" i="1"/>
  <c r="J12" i="1"/>
  <c r="V3" i="1"/>
  <c r="V13" i="1"/>
  <c r="V11" i="1"/>
  <c r="V10" i="1"/>
  <c r="K7" i="1"/>
  <c r="J6" i="1"/>
  <c r="J7" i="1"/>
  <c r="J5" i="1"/>
  <c r="K8" i="1"/>
  <c r="U13" i="1"/>
  <c r="U11" i="1"/>
  <c r="U10" i="1"/>
  <c r="I7" i="1"/>
  <c r="I5" i="1"/>
  <c r="I6" i="1"/>
  <c r="J23" i="1"/>
  <c r="K12" i="1"/>
  <c r="I12" i="1"/>
  <c r="I11" i="1"/>
  <c r="U16" i="1"/>
  <c r="J26" i="1"/>
  <c r="K23" i="1"/>
  <c r="K18" i="1"/>
  <c r="K17" i="1"/>
  <c r="K3" i="1"/>
  <c r="I23" i="1"/>
  <c r="J17" i="1"/>
  <c r="I13" i="1"/>
  <c r="S18" i="1"/>
  <c r="S9" i="1"/>
  <c r="S8" i="1"/>
  <c r="S7" i="1"/>
  <c r="S6" i="1"/>
  <c r="S5" i="1"/>
  <c r="S17" i="1"/>
  <c r="G28" i="1"/>
  <c r="G12" i="1"/>
  <c r="S11" i="1"/>
  <c r="S12" i="1"/>
  <c r="S13" i="1"/>
  <c r="G5" i="1"/>
  <c r="G6" i="1"/>
  <c r="G7" i="1"/>
  <c r="G8" i="1"/>
  <c r="S15" i="1"/>
  <c r="G9" i="1"/>
  <c r="G10" i="1"/>
  <c r="G11" i="1"/>
  <c r="G13" i="1"/>
  <c r="G14" i="1"/>
  <c r="G15" i="1"/>
  <c r="G16" i="1"/>
  <c r="G17" i="1"/>
  <c r="G18" i="1"/>
  <c r="G19" i="1"/>
  <c r="G20" i="1"/>
  <c r="G22" i="1"/>
  <c r="G23" i="1"/>
  <c r="G24" i="1"/>
  <c r="S16" i="1"/>
  <c r="S3" i="1"/>
  <c r="G26" i="1"/>
  <c r="G27" i="1"/>
  <c r="S10" i="1"/>
  <c r="G3" i="1"/>
</calcChain>
</file>

<file path=xl/sharedStrings.xml><?xml version="1.0" encoding="utf-8"?>
<sst xmlns="http://schemas.openxmlformats.org/spreadsheetml/2006/main" count="629" uniqueCount="291">
  <si>
    <t>Tekst</t>
  </si>
  <si>
    <t>Forventet Pris</t>
  </si>
  <si>
    <t>Forventet Totalpris</t>
  </si>
  <si>
    <t>Prioritet</t>
  </si>
  <si>
    <t>Antal</t>
  </si>
  <si>
    <t>Styk pris</t>
  </si>
  <si>
    <t>Akkumulator gel-batterier 110Ah</t>
  </si>
  <si>
    <t>Solpaneler</t>
  </si>
  <si>
    <t>Honda geneator 2Kw</t>
  </si>
  <si>
    <t>Stihl isbor motor</t>
  </si>
  <si>
    <t>Isbor ø250mm</t>
  </si>
  <si>
    <t>Tilbehør og forlængere til isbor</t>
  </si>
  <si>
    <t>12V opladere til batterier</t>
  </si>
  <si>
    <t>Indkøbsliste til Station Nord</t>
  </si>
  <si>
    <t>Båndsav</t>
  </si>
  <si>
    <t>Isskruer</t>
  </si>
  <si>
    <t>Trekantskrab</t>
  </si>
  <si>
    <t>Planktonnet 200µ</t>
  </si>
  <si>
    <t>Planktonnet 20µ</t>
  </si>
  <si>
    <t>Planktonnet 45µ</t>
  </si>
  <si>
    <t>Van Veen Grap</t>
  </si>
  <si>
    <t>Niskin Vandhenter, 5l</t>
  </si>
  <si>
    <t>Faldlod</t>
  </si>
  <si>
    <t>Repair kit til Niskin vandhentere</t>
  </si>
  <si>
    <t>Trefod med spild, letvægtsmodel som det fra Nuuk</t>
  </si>
  <si>
    <t>Tovværk, diverse</t>
  </si>
  <si>
    <t>Leverandør</t>
  </si>
  <si>
    <t>Motorcentrum</t>
  </si>
  <si>
    <t>Engholm</t>
  </si>
  <si>
    <t>Friluftsland</t>
  </si>
  <si>
    <t>KC Denmark</t>
  </si>
  <si>
    <t>General Oceano</t>
  </si>
  <si>
    <t>Svendborg Yacht Værft</t>
  </si>
  <si>
    <t>Hvalpsund net</t>
  </si>
  <si>
    <t>Aquanet</t>
  </si>
  <si>
    <t>Digitaltermometer</t>
  </si>
  <si>
    <t>Vacumpumpe til filtrering</t>
  </si>
  <si>
    <t>Iskernebor, ø8 cm</t>
  </si>
  <si>
    <t>Kovacs</t>
  </si>
  <si>
    <t>Seabird</t>
  </si>
  <si>
    <t>Ansvarlig</t>
  </si>
  <si>
    <t>Frysere</t>
  </si>
  <si>
    <t>Contros</t>
  </si>
  <si>
    <t>Ingvald</t>
  </si>
  <si>
    <t>Spild til montering på gummibåd</t>
  </si>
  <si>
    <t>Investringsramme, Marine Projekter</t>
  </si>
  <si>
    <t>Stationens indkøb udenfor Marin ramme</t>
  </si>
  <si>
    <t>Snescootere</t>
  </si>
  <si>
    <t>Gummibåde som er store nok til at der kan arbejdes fra dem med spild</t>
  </si>
  <si>
    <t>Slæder til snescootere, gode store slæder</t>
  </si>
  <si>
    <t>Termostater</t>
  </si>
  <si>
    <t>Påhængsmotorer der svarer til gummibådenes størrelse</t>
  </si>
  <si>
    <t>GPS og ekkolod, fastmonteret på gummibåde</t>
  </si>
  <si>
    <t>Køleskabe</t>
  </si>
  <si>
    <t>Pris på båd er incl. Påhængsmotor</t>
  </si>
  <si>
    <t>ATV helst diesel</t>
  </si>
  <si>
    <t xml:space="preserve">Vend tilbage med model </t>
  </si>
  <si>
    <t>Egon vender tilbage</t>
  </si>
  <si>
    <t>John ser på det</t>
  </si>
  <si>
    <t>Hvad har vi?</t>
  </si>
  <si>
    <t>John køber</t>
  </si>
  <si>
    <t>400 Liter hver</t>
  </si>
  <si>
    <t>300 Liter hver</t>
  </si>
  <si>
    <t>Tilbudspris</t>
  </si>
  <si>
    <t>+/- budget</t>
  </si>
  <si>
    <t>Vogn til ATV</t>
  </si>
  <si>
    <t>Status</t>
  </si>
  <si>
    <t>bestilt</t>
  </si>
  <si>
    <t>leveret</t>
  </si>
  <si>
    <t>Holm og Halby</t>
  </si>
  <si>
    <t>Tilbud</t>
  </si>
  <si>
    <t>Bjarne køber</t>
  </si>
  <si>
    <t>Købt</t>
  </si>
  <si>
    <t>Buch &amp; Holm</t>
  </si>
  <si>
    <t>Buhl og Bønsøe</t>
  </si>
  <si>
    <t>Filtreringsrosette</t>
  </si>
  <si>
    <t>Se mail fra Thomas</t>
  </si>
  <si>
    <t>mangler</t>
  </si>
  <si>
    <t>Leveret</t>
  </si>
  <si>
    <t>Sendt</t>
  </si>
  <si>
    <t>STN</t>
  </si>
  <si>
    <t>Ankommet</t>
  </si>
  <si>
    <t>Kajak bundhenter + rør</t>
  </si>
  <si>
    <t>forventet afsendt 27/03/15 fra Seabird</t>
  </si>
  <si>
    <t>Levering i uge 15</t>
  </si>
  <si>
    <t xml:space="preserve">Mangler </t>
  </si>
  <si>
    <t>Erling</t>
  </si>
  <si>
    <t>Egon Frandsen</t>
  </si>
  <si>
    <t>Firma</t>
  </si>
  <si>
    <t>Oprettet</t>
  </si>
  <si>
    <t>Projekt nummer</t>
  </si>
  <si>
    <t>Varenr.</t>
  </si>
  <si>
    <t>Varebetegnelse</t>
  </si>
  <si>
    <t>Størrelse</t>
  </si>
  <si>
    <t>Column1</t>
  </si>
  <si>
    <t xml:space="preserve">Kajak bundhenter til ø5 cm søjler </t>
  </si>
  <si>
    <t>VRS</t>
  </si>
  <si>
    <t xml:space="preserve">Stålkrave til hård sediment </t>
  </si>
  <si>
    <t xml:space="preserve">Trekantskrab 55x55x55cm </t>
  </si>
  <si>
    <t xml:space="preserve">Van Veen Grap </t>
  </si>
  <si>
    <t>General Oceanics</t>
  </si>
  <si>
    <t xml:space="preserve">Water sampler, Niskin </t>
  </si>
  <si>
    <t>5 liter</t>
  </si>
  <si>
    <t>Messenger, Go Devil</t>
  </si>
  <si>
    <t>Bottle repair kit</t>
  </si>
  <si>
    <t>Letvægtsspil og trefod</t>
  </si>
  <si>
    <t>Nuuk</t>
  </si>
  <si>
    <t>Kovacs Ice drilling Equipment</t>
  </si>
  <si>
    <t>Corring System, mark II</t>
  </si>
  <si>
    <t>9 cm diameter</t>
  </si>
  <si>
    <t>Holm &amp; Halby</t>
  </si>
  <si>
    <t>POLMX-CA12E</t>
  </si>
  <si>
    <t>Polyscience, vandtermostat</t>
  </si>
  <si>
    <t>WP2 net 45µm</t>
  </si>
  <si>
    <t>Ø57 cm</t>
  </si>
  <si>
    <t>WP2 net 200µm</t>
  </si>
  <si>
    <t>Ingvald Christensen</t>
  </si>
  <si>
    <t>Omega Båndsav SE165</t>
  </si>
  <si>
    <t>Understel for Omega Båndsav</t>
  </si>
  <si>
    <t>Klinger til Båndsav</t>
  </si>
  <si>
    <t>Stihl BT 130 basismaskine for isbor </t>
  </si>
  <si>
    <t>Husk.isbor 250 mm </t>
  </si>
  <si>
    <t>Overgang fra Stihl BT130 til isbor  </t>
  </si>
  <si>
    <t>Tændrør for Stihl BT 130 </t>
  </si>
  <si>
    <t>2-takts olie 1 ltr. </t>
  </si>
  <si>
    <t>Ekstra skær for Ø250 mm </t>
  </si>
  <si>
    <t>Splitter til isbor </t>
  </si>
  <si>
    <t>Forlængere 300 mm  (Specialpris)</t>
  </si>
  <si>
    <t>Exide ES 1200 110 ah batteri gele. </t>
  </si>
  <si>
    <t>Exide 127 12/7 AMP </t>
  </si>
  <si>
    <t>Honda generator EU 20I </t>
  </si>
  <si>
    <t>Tændrør for EU 20I</t>
  </si>
  <si>
    <t>Unisafe</t>
  </si>
  <si>
    <t>Z80150</t>
  </si>
  <si>
    <t>Zodiac gummibåd MK II GR i kraftig Hypalon</t>
  </si>
  <si>
    <t>E25DRL</t>
  </si>
  <si>
    <t>Evinrude 2 takmotor med håndstart, Langt ben og separat 22 l tank</t>
  </si>
  <si>
    <t>Søsætningshjul</t>
  </si>
  <si>
    <t>Susuki 4HK 4-takstmotor m. langst ben</t>
  </si>
  <si>
    <t>Rep kit for gummibåd</t>
  </si>
  <si>
    <t>Kasser med 2-taks olie</t>
  </si>
  <si>
    <t>Propel til Evinrude 25 HK</t>
  </si>
  <si>
    <t xml:space="preserve">Fastgøringskit  til tank mv. </t>
  </si>
  <si>
    <t>Værktøjskit til motor , Evinrude</t>
  </si>
  <si>
    <t>Tændrør til Evinrude 25 HK</t>
  </si>
  <si>
    <t>Tank 22 liter ekstra til Evinrude</t>
  </si>
  <si>
    <t>TNT</t>
  </si>
  <si>
    <t>Forsendelse af vandhentere fra Florida</t>
  </si>
  <si>
    <t>Sledespesialisten</t>
  </si>
  <si>
    <t>Træslæder</t>
  </si>
  <si>
    <t>16 cm</t>
  </si>
  <si>
    <t>AJ Produkter</t>
  </si>
  <si>
    <t>40546-66</t>
  </si>
  <si>
    <t>Spændestrop, max 1000 kg, L5m</t>
  </si>
  <si>
    <t>L5m, 1000 kg</t>
  </si>
  <si>
    <t>Persson Båt AB</t>
  </si>
  <si>
    <t>Nila Flakkälke, mod 2</t>
  </si>
  <si>
    <t>SVIRVEL ØJE/ØJE RF</t>
  </si>
  <si>
    <t>8 MM</t>
  </si>
  <si>
    <t xml:space="preserve"> SVIRVEL ØJE/ØJE RF</t>
  </si>
  <si>
    <t>13 mm</t>
  </si>
  <si>
    <t>16 mm</t>
  </si>
  <si>
    <t xml:space="preserve"> PARAPLYDRÆG GLV</t>
  </si>
  <si>
    <t>10 kg</t>
  </si>
  <si>
    <t>LETVÆGTANKER VGLV</t>
  </si>
  <si>
    <t>8 kg</t>
  </si>
  <si>
    <t>KÆDE KORTL GLV DIN-766A</t>
  </si>
  <si>
    <t>8 mm Kalibreret</t>
  </si>
  <si>
    <t xml:space="preserve"> P-LED LANG RF</t>
  </si>
  <si>
    <t>6mm</t>
  </si>
  <si>
    <t>BLOK RF M/ØJE+HSV 1-SK</t>
  </si>
  <si>
    <t>10 mm</t>
  </si>
  <si>
    <t>ZINKANODE</t>
  </si>
  <si>
    <t>z-05</t>
  </si>
  <si>
    <t xml:space="preserve"> SJÆKEL M/ØJEBOLT D RF</t>
  </si>
  <si>
    <t>8 mm</t>
  </si>
  <si>
    <t>SJÆKEL M/ØJEBOLT D RF</t>
  </si>
  <si>
    <t>12mm</t>
  </si>
  <si>
    <t>25 mm</t>
  </si>
  <si>
    <t>KOVS NYLON</t>
  </si>
  <si>
    <t>SVIRVEL GAFFEL/GAFFEL RF</t>
  </si>
  <si>
    <t>5 mm</t>
  </si>
  <si>
    <t xml:space="preserve">SVIRVEL GAFFEL/GAFFEL RF </t>
  </si>
  <si>
    <t>Dynema tovværk</t>
  </si>
  <si>
    <t>ø8 mm</t>
  </si>
  <si>
    <t>Skødetov</t>
  </si>
  <si>
    <t>ø10 mm</t>
  </si>
  <si>
    <t>hollændertælle</t>
  </si>
  <si>
    <t>ø7 mm</t>
  </si>
  <si>
    <t>Garnbaljer</t>
  </si>
  <si>
    <t>90 liter</t>
  </si>
  <si>
    <t>Trawlkugler med centralt hul – ca 8,4 kg opdrift</t>
  </si>
  <si>
    <t>11''</t>
  </si>
  <si>
    <t>Flightcase og Pose til letvægtsspil</t>
  </si>
  <si>
    <t>Spild til gummibåde</t>
  </si>
  <si>
    <t>19plusV2</t>
  </si>
  <si>
    <t>SEACATplus Version 2 PROFILER Pumped Conductivity, Temperature, Depth Recorder - 4 Hz sampling rate, includes SBE 5M submersible pump, 64 MB memory, 6 differential A/D channels (0 - 5 volt input range), 1 RS-232 data input channel, data I/O and pump Y-cable (PN 17709), 2.5 meter data I/O cable (PN 801225), SEASOFT software, and complete documentation.</t>
  </si>
  <si>
    <t>19p-1x</t>
  </si>
  <si>
    <t>600 meter plastic housing for CTD and SBE 5M plastic pump, Digiquartz-length (~8" longer than typical to allow more mounting length for auxiliary sensors --CM)</t>
  </si>
  <si>
    <t>19p-2h</t>
  </si>
  <si>
    <t>600 meter strain gauge pressure sensor</t>
  </si>
  <si>
    <t>19p-4a</t>
  </si>
  <si>
    <t>SBE 5P plastic pump, 600 meter, instead of SBE 5M plastic pump (required if using SBE 43 DO sensor)</t>
  </si>
  <si>
    <t>19p-5</t>
  </si>
  <si>
    <t>Wet-pluggable connectors (MCBH) instead of standard (XSG) connectors on SEACAT bulkhead connectors, data I/O and pump Y-cable, and data I/O cable</t>
  </si>
  <si>
    <t>19p-6d</t>
  </si>
  <si>
    <t>SBE 43 Dissolved Oxygen Sensor (Profiling Configuration) with Wet-pluggable connector, 600 meter plastic (cable and mount included, option 19p-4a or b and 19p-5 required)</t>
  </si>
  <si>
    <t>19p-7b</t>
  </si>
  <si>
    <t>SBE 18 pH sensor, for use in profiling mode only, with Wet-pluggable connector, 1200 meter (cable &amp; mount included – Requires option 19p-5)</t>
  </si>
  <si>
    <t>YMOLD</t>
  </si>
  <si>
    <t>Extra charge for Y-cable to connect SBE-43 and SBE-18 to one (1) auxiliary sensor input bulkhead connector on CTD</t>
  </si>
  <si>
    <t>Seapoint Chlorophyll Fluorometer, 6000 meter</t>
  </si>
  <si>
    <t>SFInt-2f</t>
  </si>
  <si>
    <t>Seapoint Fluorometer &amp; CTD integration (strap-on), for CTD with Wet-pluggable connectors, 3x gain (50 μg/l Chlorophyll/Rhodamine, 500 μg/l CDOM), includes cabling and mounting</t>
  </si>
  <si>
    <t>3-Cable Set of Seapoint gain jumper cables, 0.2 m. Includes 17972 (100x/30x), 17973 (20x/10x), and 17974 (5x/3x)</t>
  </si>
  <si>
    <t xml:space="preserve">Seapoint Turbidity Meter (STM), 6000 meter </t>
  </si>
  <si>
    <t>STMInt-2e</t>
  </si>
  <si>
    <t>STM &amp; CTD integration (strap-on) for CTD with Wet-pluggable connectors, 1x gain (750FTU), includes cabling and mounting</t>
  </si>
  <si>
    <t>Extra charge for Y-cable to connect two Seapoint's to one (1) auxiliary sensor input bulkhead connector on CTD</t>
  </si>
  <si>
    <t xml:space="preserve"> Biospherical QSP-2350L Scalar (4 pi) PAR sensor, 2000 meter, wet-pluggable MCBH connector</t>
  </si>
  <si>
    <t>BIOInt-2b</t>
  </si>
  <si>
    <t>PAR &amp; CTD integration for CTD with Wet-pluggable connectors, includes cabling and mounting</t>
  </si>
  <si>
    <t>232012C</t>
  </si>
  <si>
    <t>SBE19plusV2 Ice Cage, Electro Polished (DN 22149) (Ref job 46255)</t>
  </si>
  <si>
    <t>Buch og Holm</t>
  </si>
  <si>
    <t>285A480-17-960A</t>
  </si>
  <si>
    <t>Vakuumpumpe KNF N820, 100 mbar, 20 l/min.</t>
  </si>
  <si>
    <t>Garmin echoMap 50S + transducer</t>
  </si>
  <si>
    <t>Linde &amp; Larsen</t>
  </si>
  <si>
    <t>Peli case 1500</t>
  </si>
  <si>
    <t>Pelicase</t>
  </si>
  <si>
    <t>Hounisen</t>
  </si>
  <si>
    <t>Gummipropper til kajakrør</t>
  </si>
  <si>
    <t>0560.9250</t>
  </si>
  <si>
    <t>Digitaltermometer, Testo 925</t>
  </si>
  <si>
    <t>0602.1293</t>
  </si>
  <si>
    <t>Væske og indstiksføler til Testo 925</t>
  </si>
  <si>
    <t xml:space="preserve">Contros </t>
  </si>
  <si>
    <t>HydroC CO2 Generation II with Sea-Bird pump SBE-5T</t>
  </si>
  <si>
    <t>Internal datalogger for HydroC sensors</t>
  </si>
  <si>
    <t>HydroC Arctic Version</t>
  </si>
  <si>
    <t>POM Mountings</t>
  </si>
  <si>
    <t>100 m High Tension Cable</t>
  </si>
  <si>
    <t>Cage HydroC - Battery pack, Frame to hold the HydroC</t>
  </si>
  <si>
    <t>High Tension cable 5 m - both cable ends with SubConn</t>
  </si>
  <si>
    <t>High Tension cable 10 m - both cable ends with SubConn</t>
  </si>
  <si>
    <t>Erling Pedersen</t>
  </si>
  <si>
    <t>Kajakrør, 30 cm</t>
  </si>
  <si>
    <t>kajakrør, 100 cm</t>
  </si>
  <si>
    <t>Stålskær</t>
  </si>
  <si>
    <t>Hoved for sampler, drejeopgave i rødgods</t>
  </si>
  <si>
    <t>Kasse til rør</t>
  </si>
  <si>
    <t>Indkøb til VRS station 2014-15</t>
  </si>
  <si>
    <t>Ice Auger, Stihl engine</t>
  </si>
  <si>
    <t>Ice Auger, ø250 mm</t>
  </si>
  <si>
    <t>Extensions for Ice Auger</t>
  </si>
  <si>
    <t>Band saw</t>
  </si>
  <si>
    <t>Niskin water sampler, 5 liters</t>
  </si>
  <si>
    <t>Messenger weight</t>
  </si>
  <si>
    <t>Niskin water sampler, repair kit</t>
  </si>
  <si>
    <t>Tripod with winch, light model</t>
  </si>
  <si>
    <t>Robe</t>
  </si>
  <si>
    <t xml:space="preserve">Digital </t>
  </si>
  <si>
    <t>Winch for Zodiac boat</t>
  </si>
  <si>
    <t>Plankton net, 45µ</t>
  </si>
  <si>
    <t>Plankton net, 200µ</t>
  </si>
  <si>
    <t>Plankton net, 20µ</t>
  </si>
  <si>
    <t>Kajak corer + cores</t>
  </si>
  <si>
    <t>Triangular dredge</t>
  </si>
  <si>
    <t>Vacum filtration system</t>
  </si>
  <si>
    <t>Vacum pump for filtration</t>
  </si>
  <si>
    <t>CTD 19plus with pH sensor*</t>
  </si>
  <si>
    <t>HydroC™ CO2*</t>
  </si>
  <si>
    <t>CTD*</t>
  </si>
  <si>
    <t>pCO2 instrument*</t>
  </si>
  <si>
    <t>* This instrument is in DK and will be send to VRS station on request. The instrument must be calibrated before use. Can also be used on other locations by agreement.</t>
  </si>
  <si>
    <t>Test in english</t>
  </si>
  <si>
    <t>Thermostat</t>
  </si>
  <si>
    <t>Kovacs Ice coring system, Mark II</t>
  </si>
  <si>
    <t xml:space="preserve">PARAPLYDRÆG GLV </t>
  </si>
  <si>
    <t>6 kg</t>
  </si>
  <si>
    <t>Ankre, Sjækler og svirvler, diverse</t>
  </si>
  <si>
    <t>Anchors, Shackles, swivel**</t>
  </si>
  <si>
    <t>Charger 12V</t>
  </si>
  <si>
    <t>Solar panel</t>
  </si>
  <si>
    <t>Generator, Honda 2Kw</t>
  </si>
  <si>
    <t>Ice screw</t>
  </si>
  <si>
    <t>Freezer</t>
  </si>
  <si>
    <t>Refrigiator</t>
  </si>
  <si>
    <t>Snow mobile</t>
  </si>
  <si>
    <t>** Indkøbt: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</si>
</sst>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color theme="1" tint="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11" fillId="0" borderId="0"/>
    <xf numFmtId="0" fontId="3" fillId="0" borderId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  <xf numFmtId="1" fontId="0" fillId="0" borderId="0" xfId="0" applyNumberFormat="1"/>
    <xf numFmtId="1" fontId="4" fillId="0" borderId="0" xfId="0" applyNumberFormat="1" applyFont="1"/>
    <xf numFmtId="0" fontId="1" fillId="0" borderId="0" xfId="0" quotePrefix="1" applyFont="1"/>
    <xf numFmtId="0" fontId="2" fillId="0" borderId="1" xfId="0" applyFont="1" applyBorder="1"/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quotePrefix="1" applyFont="1" applyBorder="1"/>
    <xf numFmtId="3" fontId="0" fillId="3" borderId="1" xfId="0" applyNumberFormat="1" applyFill="1" applyBorder="1"/>
    <xf numFmtId="0" fontId="0" fillId="3" borderId="1" xfId="0" applyFill="1" applyBorder="1"/>
    <xf numFmtId="3" fontId="0" fillId="0" borderId="1" xfId="0" applyNumberFormat="1" applyFill="1" applyBorder="1"/>
    <xf numFmtId="0" fontId="0" fillId="0" borderId="1" xfId="0" applyFill="1" applyBorder="1"/>
    <xf numFmtId="0" fontId="7" fillId="0" borderId="1" xfId="0" applyFont="1" applyBorder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0" fillId="0" borderId="1" xfId="0" applyFont="1" applyFill="1" applyBorder="1"/>
    <xf numFmtId="0" fontId="1" fillId="3" borderId="1" xfId="0" applyFont="1" applyFill="1" applyBorder="1"/>
    <xf numFmtId="0" fontId="0" fillId="0" borderId="0" xfId="0" applyBorder="1"/>
    <xf numFmtId="3" fontId="1" fillId="0" borderId="0" xfId="0" applyNumberFormat="1" applyFont="1" applyBorder="1"/>
    <xf numFmtId="0" fontId="1" fillId="0" borderId="0" xfId="0" quotePrefix="1" applyFont="1" applyBorder="1"/>
    <xf numFmtId="3" fontId="0" fillId="0" borderId="0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/>
    <xf numFmtId="0" fontId="0" fillId="0" borderId="0" xfId="0"/>
    <xf numFmtId="0" fontId="4" fillId="0" borderId="0" xfId="0" applyFont="1"/>
    <xf numFmtId="1" fontId="4" fillId="0" borderId="0" xfId="0" applyNumberFormat="1" applyFont="1" applyAlignment="1">
      <alignment horizontal="right"/>
    </xf>
    <xf numFmtId="14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2" xfId="0" applyBorder="1"/>
    <xf numFmtId="1" fontId="5" fillId="0" borderId="3" xfId="0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left"/>
    </xf>
    <xf numFmtId="0" fontId="5" fillId="0" borderId="0" xfId="0" applyFont="1" applyFill="1"/>
    <xf numFmtId="0" fontId="0" fillId="0" borderId="0" xfId="0" applyFill="1"/>
    <xf numFmtId="14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4" fontId="0" fillId="0" borderId="0" xfId="0" applyNumberFormat="1" applyFill="1"/>
    <xf numFmtId="1" fontId="0" fillId="0" borderId="0" xfId="0" applyNumberFormat="1" applyFill="1" applyAlignment="1">
      <alignment horizontal="right"/>
    </xf>
    <xf numFmtId="1" fontId="12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4" fontId="0" fillId="0" borderId="0" xfId="0" applyNumberFormat="1" applyFill="1"/>
    <xf numFmtId="1" fontId="5" fillId="0" borderId="0" xfId="0" applyNumberFormat="1" applyFont="1" applyFill="1"/>
    <xf numFmtId="14" fontId="0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6" fillId="0" borderId="0" xfId="0" applyFont="1"/>
    <xf numFmtId="1" fontId="0" fillId="0" borderId="0" xfId="0" applyNumberFormat="1" applyFill="1"/>
    <xf numFmtId="0" fontId="0" fillId="0" borderId="0" xfId="0" applyFill="1" applyAlignment="1">
      <alignment horizontal="left"/>
    </xf>
    <xf numFmtId="14" fontId="5" fillId="0" borderId="0" xfId="0" applyNumberFormat="1" applyFont="1" applyFill="1"/>
    <xf numFmtId="14" fontId="0" fillId="0" borderId="0" xfId="0" applyNumberFormat="1" applyFill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Fill="1"/>
    <xf numFmtId="0" fontId="6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4" fontId="5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horizontal="left" vertical="center" wrapText="1"/>
    </xf>
    <xf numFmtId="14" fontId="0" fillId="0" borderId="0" xfId="0" applyNumberFormat="1" applyFill="1" applyAlignment="1"/>
    <xf numFmtId="14" fontId="0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/>
    <xf numFmtId="0" fontId="6" fillId="0" borderId="0" xfId="0" applyFont="1" applyAlignment="1">
      <alignment vertical="center"/>
    </xf>
    <xf numFmtId="1" fontId="5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5" fillId="0" borderId="0" xfId="0" quotePrefix="1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15" fillId="0" borderId="0" xfId="0" applyFont="1" applyFill="1"/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14" fontId="0" fillId="0" borderId="0" xfId="0" applyNumberFormat="1" applyFont="1" applyFill="1"/>
    <xf numFmtId="0" fontId="0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horizontal="left" vertical="center" wrapText="1"/>
    </xf>
    <xf numFmtId="14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/>
    <xf numFmtId="3" fontId="0" fillId="0" borderId="0" xfId="0" applyNumberFormat="1" applyFont="1" applyFill="1" applyAlignment="1">
      <alignment horizontal="right"/>
    </xf>
    <xf numFmtId="14" fontId="16" fillId="0" borderId="0" xfId="0" applyNumberFormat="1" applyFont="1" applyFill="1" applyAlignment="1">
      <alignment horizontal="left"/>
    </xf>
    <xf numFmtId="14" fontId="16" fillId="0" borderId="0" xfId="0" applyNumberFormat="1" applyFont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0" fillId="0" borderId="0" xfId="1" applyFont="1"/>
    <xf numFmtId="0" fontId="16" fillId="0" borderId="0" xfId="0" applyFont="1" applyAlignment="1">
      <alignment vertical="top" wrapText="1"/>
    </xf>
    <xf numFmtId="0" fontId="18" fillId="0" borderId="0" xfId="3" applyFont="1" applyAlignment="1">
      <alignment horizontal="left" vertical="top" wrapText="1"/>
    </xf>
    <xf numFmtId="1" fontId="17" fillId="0" borderId="0" xfId="0" applyNumberFormat="1" applyFont="1" applyFill="1" applyAlignment="1">
      <alignment horizontal="right"/>
    </xf>
    <xf numFmtId="14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/>
    <xf numFmtId="14" fontId="16" fillId="0" borderId="0" xfId="0" applyNumberFormat="1" applyFont="1" applyFill="1"/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/>
    <xf numFmtId="0" fontId="16" fillId="0" borderId="0" xfId="0" applyFont="1" applyFill="1" applyAlignment="1">
      <alignment horizontal="left" wrapText="1"/>
    </xf>
    <xf numFmtId="1" fontId="16" fillId="0" borderId="0" xfId="0" applyNumberFormat="1" applyFont="1" applyFill="1"/>
    <xf numFmtId="1" fontId="16" fillId="0" borderId="0" xfId="0" applyNumberFormat="1" applyFont="1" applyFill="1" applyAlignment="1">
      <alignment horizontal="left"/>
    </xf>
    <xf numFmtId="3" fontId="16" fillId="0" borderId="0" xfId="0" quotePrefix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17" fillId="4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0" fontId="17" fillId="4" borderId="6" xfId="0" applyFont="1" applyFill="1" applyBorder="1" applyAlignment="1">
      <alignment vertical="center"/>
    </xf>
    <xf numFmtId="0" fontId="17" fillId="4" borderId="7" xfId="0" applyFont="1" applyFill="1" applyBorder="1" applyAlignment="1">
      <alignment vertical="center"/>
    </xf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2"/>
  <sheetViews>
    <sheetView tabSelected="1" zoomScale="80" zoomScaleNormal="80" zoomScalePageLayoutView="125" workbookViewId="0">
      <pane ySplit="4" topLeftCell="A11" activePane="bottomLeft" state="frozen"/>
      <selection pane="bottomLeft" activeCell="C32" sqref="C32"/>
    </sheetView>
  </sheetViews>
  <sheetFormatPr defaultColWidth="8.85546875" defaultRowHeight="15" x14ac:dyDescent="0.25"/>
  <cols>
    <col min="3" max="3" width="47.28515625" bestFit="1" customWidth="1"/>
    <col min="4" max="4" width="32.28515625" style="32" customWidth="1"/>
    <col min="5" max="5" width="7.42578125" customWidth="1"/>
    <col min="6" max="6" width="9.140625" style="3" customWidth="1"/>
    <col min="7" max="7" width="13.42578125" style="3" bestFit="1" customWidth="1"/>
    <col min="8" max="8" width="18.5703125" style="3" customWidth="1"/>
    <col min="9" max="9" width="11.7109375" style="3" customWidth="1"/>
    <col min="10" max="10" width="15" bestFit="1" customWidth="1"/>
    <col min="11" max="11" width="10.28515625" customWidth="1"/>
    <col min="12" max="13" width="10" customWidth="1"/>
    <col min="14" max="14" width="8" customWidth="1"/>
    <col min="15" max="15" width="64.85546875" bestFit="1" customWidth="1"/>
    <col min="16" max="16" width="24" style="32" customWidth="1"/>
    <col min="19" max="19" width="8.7109375" customWidth="1"/>
    <col min="20" max="20" width="17.140625" customWidth="1"/>
    <col min="21" max="21" width="10.7109375" bestFit="1" customWidth="1"/>
    <col min="22" max="24" width="10.7109375" customWidth="1"/>
    <col min="26" max="26" width="9.5703125" customWidth="1"/>
    <col min="30" max="30" width="21.140625" bestFit="1" customWidth="1"/>
  </cols>
  <sheetData>
    <row r="1" spans="1:31" ht="18.75" x14ac:dyDescent="0.3">
      <c r="C1" s="9" t="s">
        <v>13</v>
      </c>
      <c r="D1" s="9"/>
      <c r="E1" s="5"/>
      <c r="F1" s="10"/>
      <c r="G1" s="10"/>
      <c r="H1" s="10"/>
      <c r="I1" s="10"/>
      <c r="J1" s="5"/>
      <c r="K1" s="5"/>
      <c r="L1" s="5"/>
      <c r="M1" s="25"/>
      <c r="O1" s="9" t="s">
        <v>46</v>
      </c>
      <c r="P1" s="9"/>
      <c r="Q1" s="5"/>
      <c r="R1" s="5"/>
      <c r="S1" s="5"/>
      <c r="T1" s="5"/>
      <c r="U1" s="5"/>
      <c r="V1" s="5"/>
      <c r="W1" s="5"/>
      <c r="X1" s="5"/>
      <c r="Y1" s="5"/>
      <c r="Z1" s="5"/>
      <c r="AD1" s="2"/>
    </row>
    <row r="2" spans="1:31" x14ac:dyDescent="0.25">
      <c r="C2" s="11" t="s">
        <v>45</v>
      </c>
      <c r="D2" s="11"/>
      <c r="E2" s="5"/>
      <c r="F2" s="10"/>
      <c r="G2" s="10">
        <v>942000</v>
      </c>
      <c r="H2" s="10"/>
      <c r="I2" s="10"/>
      <c r="J2" s="5"/>
      <c r="K2" s="5"/>
      <c r="L2" s="5"/>
      <c r="M2" s="2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31" x14ac:dyDescent="0.25">
      <c r="B3" s="1"/>
      <c r="C3" s="11" t="s">
        <v>2</v>
      </c>
      <c r="D3" s="11"/>
      <c r="E3" s="11"/>
      <c r="F3" s="12"/>
      <c r="G3" s="12">
        <f>+SUM(G5:G245)</f>
        <v>972000</v>
      </c>
      <c r="H3" s="12"/>
      <c r="I3" s="12">
        <f>+SUM(I5:I28)</f>
        <v>869634</v>
      </c>
      <c r="J3" s="12">
        <f>+SUM(J5:J28)</f>
        <v>869643</v>
      </c>
      <c r="K3" s="12">
        <f>+SUM(K5:K28)</f>
        <v>63374</v>
      </c>
      <c r="L3" s="12"/>
      <c r="M3" s="26"/>
      <c r="N3" s="4"/>
      <c r="O3" s="5"/>
      <c r="P3" s="5"/>
      <c r="Q3" s="5"/>
      <c r="R3" s="5"/>
      <c r="S3" s="12">
        <f>+SUM(S5:S244)</f>
        <v>635000</v>
      </c>
      <c r="T3" s="5"/>
      <c r="U3" s="5"/>
      <c r="V3" s="5">
        <f>+SUM(V5:V19)</f>
        <v>1320</v>
      </c>
      <c r="W3" s="5"/>
      <c r="X3" s="5"/>
      <c r="Y3" s="5"/>
      <c r="Z3" s="5"/>
    </row>
    <row r="4" spans="1:31" x14ac:dyDescent="0.25">
      <c r="A4" s="1" t="s">
        <v>40</v>
      </c>
      <c r="B4" s="1" t="s">
        <v>3</v>
      </c>
      <c r="C4" s="11" t="s">
        <v>0</v>
      </c>
      <c r="D4" s="11" t="s">
        <v>276</v>
      </c>
      <c r="E4" s="11" t="s">
        <v>4</v>
      </c>
      <c r="F4" s="12" t="s">
        <v>5</v>
      </c>
      <c r="G4" s="12" t="s">
        <v>1</v>
      </c>
      <c r="H4" s="12" t="s">
        <v>26</v>
      </c>
      <c r="I4" s="12" t="s">
        <v>63</v>
      </c>
      <c r="J4" s="11" t="s">
        <v>72</v>
      </c>
      <c r="K4" s="13" t="s">
        <v>64</v>
      </c>
      <c r="L4" s="13" t="s">
        <v>66</v>
      </c>
      <c r="M4" s="27" t="s">
        <v>80</v>
      </c>
      <c r="N4" s="8"/>
      <c r="O4" s="11" t="s">
        <v>0</v>
      </c>
      <c r="P4" s="11" t="s">
        <v>276</v>
      </c>
      <c r="Q4" s="11" t="s">
        <v>4</v>
      </c>
      <c r="R4" s="5"/>
      <c r="S4" s="5"/>
      <c r="T4" s="5"/>
      <c r="U4" s="5" t="s">
        <v>63</v>
      </c>
      <c r="V4" s="13" t="s">
        <v>64</v>
      </c>
      <c r="W4" s="13" t="s">
        <v>66</v>
      </c>
      <c r="X4" s="13" t="s">
        <v>80</v>
      </c>
      <c r="Y4" s="5"/>
      <c r="Z4" s="5"/>
      <c r="AD4" s="1"/>
      <c r="AE4" s="1"/>
    </row>
    <row r="5" spans="1:31" x14ac:dyDescent="0.25">
      <c r="C5" s="5" t="s">
        <v>9</v>
      </c>
      <c r="D5" s="5" t="s">
        <v>253</v>
      </c>
      <c r="E5" s="5">
        <v>2</v>
      </c>
      <c r="F5" s="10">
        <v>4500</v>
      </c>
      <c r="G5" s="10">
        <f t="shared" ref="G5:G24" si="0">+E5*F5</f>
        <v>9000</v>
      </c>
      <c r="H5" s="14" t="s">
        <v>27</v>
      </c>
      <c r="I5" s="14">
        <f>2*4600</f>
        <v>9200</v>
      </c>
      <c r="J5" s="14">
        <f>+I5</f>
        <v>9200</v>
      </c>
      <c r="K5" s="5"/>
      <c r="L5" s="5" t="s">
        <v>68</v>
      </c>
      <c r="M5" s="25" t="s">
        <v>81</v>
      </c>
      <c r="O5" s="5" t="s">
        <v>49</v>
      </c>
      <c r="P5" s="5"/>
      <c r="Q5" s="5">
        <v>3</v>
      </c>
      <c r="R5" s="5">
        <v>30000</v>
      </c>
      <c r="S5" s="10">
        <f t="shared" ref="S5:S9" si="1">+Q5*R5</f>
        <v>90000</v>
      </c>
      <c r="T5" s="5"/>
      <c r="U5" s="5"/>
      <c r="V5" s="5"/>
      <c r="W5" s="5"/>
      <c r="X5" s="5"/>
      <c r="Y5" s="5"/>
      <c r="Z5" s="5"/>
    </row>
    <row r="6" spans="1:31" x14ac:dyDescent="0.25">
      <c r="C6" s="5" t="s">
        <v>10</v>
      </c>
      <c r="D6" s="5" t="s">
        <v>254</v>
      </c>
      <c r="E6" s="5">
        <v>2</v>
      </c>
      <c r="F6" s="10">
        <v>1500</v>
      </c>
      <c r="G6" s="10">
        <f t="shared" si="0"/>
        <v>3000</v>
      </c>
      <c r="H6" s="14" t="s">
        <v>27</v>
      </c>
      <c r="I6" s="14">
        <f>3*1395</f>
        <v>4185</v>
      </c>
      <c r="J6" s="14">
        <f t="shared" ref="J6:J7" si="2">+I6</f>
        <v>4185</v>
      </c>
      <c r="K6" s="5"/>
      <c r="L6" s="5" t="s">
        <v>68</v>
      </c>
      <c r="M6" s="25" t="s">
        <v>81</v>
      </c>
      <c r="O6" s="20" t="s">
        <v>48</v>
      </c>
      <c r="P6" s="20"/>
      <c r="Q6" s="21">
        <v>2</v>
      </c>
      <c r="R6" s="5">
        <v>120000</v>
      </c>
      <c r="S6" s="10">
        <f t="shared" si="1"/>
        <v>240000</v>
      </c>
      <c r="T6" s="15" t="s">
        <v>54</v>
      </c>
      <c r="U6" s="10"/>
      <c r="V6" s="10"/>
      <c r="W6" s="10" t="s">
        <v>78</v>
      </c>
      <c r="X6" s="5" t="s">
        <v>81</v>
      </c>
      <c r="Z6" s="22" t="s">
        <v>72</v>
      </c>
    </row>
    <row r="7" spans="1:31" x14ac:dyDescent="0.25">
      <c r="C7" s="5" t="s">
        <v>11</v>
      </c>
      <c r="D7" s="5" t="s">
        <v>255</v>
      </c>
      <c r="E7" s="5">
        <v>1</v>
      </c>
      <c r="F7" s="10">
        <v>10000</v>
      </c>
      <c r="G7" s="10">
        <f t="shared" si="0"/>
        <v>10000</v>
      </c>
      <c r="H7" s="14" t="s">
        <v>27</v>
      </c>
      <c r="I7" s="14">
        <f>2*740+5*38+2*80+2*312+10*29+15*425</f>
        <v>9119</v>
      </c>
      <c r="J7" s="14">
        <f t="shared" si="2"/>
        <v>9119</v>
      </c>
      <c r="K7" s="10">
        <f>+SUM(J5:J7)-SUM(G5:G7)</f>
        <v>504</v>
      </c>
      <c r="L7" s="10" t="s">
        <v>68</v>
      </c>
      <c r="M7" s="28" t="s">
        <v>81</v>
      </c>
      <c r="N7" s="3"/>
      <c r="O7" s="20" t="s">
        <v>51</v>
      </c>
      <c r="P7" s="20"/>
      <c r="Q7" s="21">
        <v>2</v>
      </c>
      <c r="R7" s="5"/>
      <c r="S7" s="10">
        <f t="shared" si="1"/>
        <v>0</v>
      </c>
      <c r="T7" s="15"/>
      <c r="U7" s="10"/>
      <c r="V7" s="10"/>
      <c r="W7" s="10" t="s">
        <v>78</v>
      </c>
      <c r="X7" s="5" t="s">
        <v>81</v>
      </c>
      <c r="Z7" s="22" t="s">
        <v>72</v>
      </c>
    </row>
    <row r="8" spans="1:31" x14ac:dyDescent="0.25">
      <c r="C8" s="5" t="s">
        <v>14</v>
      </c>
      <c r="D8" s="5" t="s">
        <v>256</v>
      </c>
      <c r="E8" s="5">
        <v>1</v>
      </c>
      <c r="F8" s="10">
        <v>25000</v>
      </c>
      <c r="G8" s="10">
        <f t="shared" si="0"/>
        <v>25000</v>
      </c>
      <c r="H8" s="14" t="s">
        <v>43</v>
      </c>
      <c r="I8" s="14">
        <v>21090</v>
      </c>
      <c r="J8" s="15">
        <v>21090</v>
      </c>
      <c r="K8" s="10">
        <f>+G8-J8</f>
        <v>3910</v>
      </c>
      <c r="L8" s="10" t="s">
        <v>68</v>
      </c>
      <c r="M8" s="28" t="s">
        <v>81</v>
      </c>
      <c r="N8" s="3"/>
      <c r="O8" s="20" t="s">
        <v>52</v>
      </c>
      <c r="P8" s="20"/>
      <c r="Q8" s="21">
        <v>2</v>
      </c>
      <c r="R8" s="5">
        <v>10000</v>
      </c>
      <c r="S8" s="10">
        <f t="shared" si="1"/>
        <v>20000</v>
      </c>
      <c r="T8" s="5"/>
      <c r="U8" s="10"/>
      <c r="V8" s="10"/>
      <c r="W8" s="10" t="s">
        <v>78</v>
      </c>
      <c r="X8" s="5" t="s">
        <v>79</v>
      </c>
      <c r="Z8" s="22" t="s">
        <v>57</v>
      </c>
    </row>
    <row r="9" spans="1:31" x14ac:dyDescent="0.25">
      <c r="C9" s="5" t="s">
        <v>82</v>
      </c>
      <c r="D9" s="5" t="s">
        <v>267</v>
      </c>
      <c r="E9" s="5">
        <v>1</v>
      </c>
      <c r="F9" s="10">
        <v>10000</v>
      </c>
      <c r="G9" s="10">
        <f t="shared" si="0"/>
        <v>10000</v>
      </c>
      <c r="H9" s="14" t="s">
        <v>86</v>
      </c>
      <c r="I9" s="16">
        <v>21285</v>
      </c>
      <c r="J9" s="17">
        <v>21285</v>
      </c>
      <c r="K9" s="10">
        <f>+G9-J9</f>
        <v>-11285</v>
      </c>
      <c r="L9" s="5" t="s">
        <v>68</v>
      </c>
      <c r="M9" s="25" t="s">
        <v>79</v>
      </c>
      <c r="O9" s="5" t="s">
        <v>55</v>
      </c>
      <c r="P9" s="5"/>
      <c r="Q9" s="5">
        <v>2</v>
      </c>
      <c r="R9" s="5">
        <v>50000</v>
      </c>
      <c r="S9" s="10">
        <f t="shared" si="1"/>
        <v>100000</v>
      </c>
      <c r="T9" s="5"/>
      <c r="U9" s="10"/>
      <c r="V9" s="10"/>
      <c r="W9" s="10"/>
      <c r="X9" s="5"/>
      <c r="Z9" s="5" t="s">
        <v>58</v>
      </c>
    </row>
    <row r="10" spans="1:31" x14ac:dyDescent="0.25">
      <c r="C10" s="5" t="s">
        <v>16</v>
      </c>
      <c r="D10" t="s">
        <v>268</v>
      </c>
      <c r="E10" s="5">
        <v>1</v>
      </c>
      <c r="F10" s="10">
        <v>15000</v>
      </c>
      <c r="G10" s="10">
        <f t="shared" si="0"/>
        <v>15000</v>
      </c>
      <c r="H10" s="14" t="s">
        <v>30</v>
      </c>
      <c r="I10" s="14">
        <v>11816</v>
      </c>
      <c r="J10" s="15"/>
      <c r="K10" s="5"/>
      <c r="L10" s="5" t="s">
        <v>68</v>
      </c>
      <c r="M10" s="29" t="s">
        <v>81</v>
      </c>
      <c r="O10" s="20" t="s">
        <v>6</v>
      </c>
      <c r="P10" s="20"/>
      <c r="Q10" s="20">
        <v>10</v>
      </c>
      <c r="R10" s="10">
        <v>2400</v>
      </c>
      <c r="S10" s="10">
        <f t="shared" ref="S10:S18" si="3">+Q10*R10</f>
        <v>24000</v>
      </c>
      <c r="T10" s="14" t="s">
        <v>27</v>
      </c>
      <c r="U10" s="14">
        <f>10*2320</f>
        <v>23200</v>
      </c>
      <c r="V10" s="16">
        <f>+S10-U10</f>
        <v>800</v>
      </c>
      <c r="W10" s="16" t="s">
        <v>68</v>
      </c>
      <c r="X10" s="5" t="s">
        <v>81</v>
      </c>
      <c r="Z10" s="22" t="s">
        <v>72</v>
      </c>
    </row>
    <row r="11" spans="1:31" x14ac:dyDescent="0.25">
      <c r="C11" s="5" t="s">
        <v>19</v>
      </c>
      <c r="D11" s="5" t="s">
        <v>264</v>
      </c>
      <c r="E11" s="5">
        <v>2</v>
      </c>
      <c r="F11" s="10">
        <v>3500</v>
      </c>
      <c r="G11" s="10">
        <f t="shared" si="0"/>
        <v>7000</v>
      </c>
      <c r="H11" s="14" t="s">
        <v>34</v>
      </c>
      <c r="I11" s="14">
        <f>2*9200</f>
        <v>18400</v>
      </c>
      <c r="J11" s="15"/>
      <c r="K11" s="5"/>
      <c r="L11" s="5" t="s">
        <v>68</v>
      </c>
      <c r="M11" s="29" t="s">
        <v>81</v>
      </c>
      <c r="O11" s="20" t="s">
        <v>12</v>
      </c>
      <c r="P11" s="20" t="s">
        <v>283</v>
      </c>
      <c r="Q11" s="20">
        <v>5</v>
      </c>
      <c r="R11" s="10">
        <v>800</v>
      </c>
      <c r="S11" s="10">
        <f t="shared" si="3"/>
        <v>4000</v>
      </c>
      <c r="T11" s="14" t="s">
        <v>27</v>
      </c>
      <c r="U11" s="14">
        <f>5*740</f>
        <v>3700</v>
      </c>
      <c r="V11" s="16">
        <f>+S11-U11</f>
        <v>300</v>
      </c>
      <c r="W11" s="16" t="s">
        <v>68</v>
      </c>
      <c r="X11" s="5" t="s">
        <v>81</v>
      </c>
      <c r="Z11" s="22" t="s">
        <v>72</v>
      </c>
    </row>
    <row r="12" spans="1:31" x14ac:dyDescent="0.25">
      <c r="C12" s="5" t="s">
        <v>17</v>
      </c>
      <c r="D12" s="5" t="s">
        <v>265</v>
      </c>
      <c r="E12" s="5">
        <v>2</v>
      </c>
      <c r="F12" s="10">
        <v>8000</v>
      </c>
      <c r="G12" s="10">
        <f t="shared" si="0"/>
        <v>16000</v>
      </c>
      <c r="H12" s="14" t="s">
        <v>34</v>
      </c>
      <c r="I12" s="14">
        <f>2*7900</f>
        <v>15800</v>
      </c>
      <c r="J12" s="14">
        <f>+SUM(I11:I12)</f>
        <v>34200</v>
      </c>
      <c r="K12" s="10">
        <f>+SUM(G11:G12)-J12</f>
        <v>-11200</v>
      </c>
      <c r="L12" s="10" t="s">
        <v>68</v>
      </c>
      <c r="M12" s="28" t="s">
        <v>81</v>
      </c>
      <c r="N12" s="3"/>
      <c r="O12" s="20" t="s">
        <v>7</v>
      </c>
      <c r="P12" s="20" t="s">
        <v>284</v>
      </c>
      <c r="Q12" s="20">
        <v>5</v>
      </c>
      <c r="R12" s="10">
        <v>1000</v>
      </c>
      <c r="S12" s="10">
        <f t="shared" si="3"/>
        <v>5000</v>
      </c>
      <c r="T12" s="10" t="s">
        <v>71</v>
      </c>
      <c r="U12" s="10"/>
      <c r="V12" s="16"/>
      <c r="W12" s="16"/>
      <c r="X12" s="5"/>
      <c r="Z12" s="22"/>
    </row>
    <row r="13" spans="1:31" x14ac:dyDescent="0.25">
      <c r="C13" s="5" t="s">
        <v>18</v>
      </c>
      <c r="D13" s="5" t="s">
        <v>266</v>
      </c>
      <c r="E13" s="5">
        <v>2</v>
      </c>
      <c r="F13" s="10">
        <v>3000</v>
      </c>
      <c r="G13" s="10">
        <f t="shared" si="0"/>
        <v>6000</v>
      </c>
      <c r="H13" s="14" t="s">
        <v>30</v>
      </c>
      <c r="I13" s="14">
        <f>2*2366</f>
        <v>4732</v>
      </c>
      <c r="J13" s="15"/>
      <c r="K13" s="5"/>
      <c r="L13" s="5" t="s">
        <v>68</v>
      </c>
      <c r="M13" s="29" t="s">
        <v>81</v>
      </c>
      <c r="O13" s="20" t="s">
        <v>8</v>
      </c>
      <c r="P13" s="20" t="s">
        <v>285</v>
      </c>
      <c r="Q13" s="20">
        <v>3</v>
      </c>
      <c r="R13" s="10">
        <v>11000</v>
      </c>
      <c r="S13" s="10">
        <f t="shared" si="3"/>
        <v>33000</v>
      </c>
      <c r="T13" s="14" t="s">
        <v>27</v>
      </c>
      <c r="U13" s="14">
        <f>3*10800+10*38</f>
        <v>32780</v>
      </c>
      <c r="V13" s="16">
        <f>+S13-U13</f>
        <v>220</v>
      </c>
      <c r="W13" s="16" t="s">
        <v>68</v>
      </c>
      <c r="X13" s="5" t="s">
        <v>81</v>
      </c>
      <c r="Z13" s="22" t="s">
        <v>72</v>
      </c>
    </row>
    <row r="14" spans="1:31" x14ac:dyDescent="0.25">
      <c r="C14" s="5" t="s">
        <v>20</v>
      </c>
      <c r="D14" s="5" t="s">
        <v>20</v>
      </c>
      <c r="E14" s="5">
        <v>1</v>
      </c>
      <c r="F14" s="10">
        <v>10000</v>
      </c>
      <c r="G14" s="10">
        <f t="shared" si="0"/>
        <v>10000</v>
      </c>
      <c r="H14" s="14" t="s">
        <v>30</v>
      </c>
      <c r="I14" s="14">
        <v>9166</v>
      </c>
      <c r="J14" s="14">
        <f>+SUM(I10)+SUM(I13:I14)</f>
        <v>25714</v>
      </c>
      <c r="K14" s="10">
        <f>G10+G13+G14-I10-I13-I14</f>
        <v>5286</v>
      </c>
      <c r="L14" s="10" t="s">
        <v>68</v>
      </c>
      <c r="M14" s="28" t="s">
        <v>81</v>
      </c>
      <c r="N14" s="3"/>
      <c r="O14" s="23"/>
      <c r="P14" s="23"/>
      <c r="Q14" s="23"/>
      <c r="R14" s="10"/>
      <c r="S14" s="10"/>
      <c r="T14" s="10"/>
      <c r="U14" s="10"/>
      <c r="V14" s="16"/>
      <c r="W14" s="16"/>
      <c r="X14" s="16"/>
      <c r="Y14" s="5"/>
      <c r="Z14" s="22"/>
    </row>
    <row r="15" spans="1:31" x14ac:dyDescent="0.25">
      <c r="C15" s="5" t="s">
        <v>21</v>
      </c>
      <c r="D15" s="5" t="s">
        <v>257</v>
      </c>
      <c r="E15" s="5">
        <v>5</v>
      </c>
      <c r="F15" s="10">
        <v>4500</v>
      </c>
      <c r="G15" s="10">
        <f t="shared" si="0"/>
        <v>22500</v>
      </c>
      <c r="H15" s="14" t="s">
        <v>31</v>
      </c>
      <c r="I15" s="14">
        <v>18930</v>
      </c>
      <c r="J15" s="15"/>
      <c r="K15" s="5"/>
      <c r="L15" s="5" t="s">
        <v>68</v>
      </c>
      <c r="M15" s="29" t="s">
        <v>81</v>
      </c>
      <c r="O15" s="20" t="s">
        <v>15</v>
      </c>
      <c r="P15" s="20" t="s">
        <v>286</v>
      </c>
      <c r="Q15" s="20">
        <v>20</v>
      </c>
      <c r="R15" s="10">
        <v>250</v>
      </c>
      <c r="S15" s="10">
        <f t="shared" si="3"/>
        <v>5000</v>
      </c>
      <c r="T15" s="14" t="s">
        <v>29</v>
      </c>
      <c r="U15" s="14"/>
      <c r="V15" s="10"/>
      <c r="W15" s="10" t="s">
        <v>68</v>
      </c>
      <c r="X15" s="5" t="s">
        <v>81</v>
      </c>
      <c r="Z15" s="22" t="s">
        <v>72</v>
      </c>
    </row>
    <row r="16" spans="1:31" x14ac:dyDescent="0.25">
      <c r="C16" s="5" t="s">
        <v>22</v>
      </c>
      <c r="D16" s="5" t="s">
        <v>258</v>
      </c>
      <c r="E16" s="5">
        <v>8</v>
      </c>
      <c r="F16" s="10">
        <v>2000</v>
      </c>
      <c r="G16" s="10">
        <f t="shared" si="0"/>
        <v>16000</v>
      </c>
      <c r="H16" s="14" t="s">
        <v>31</v>
      </c>
      <c r="I16" s="14">
        <v>3270</v>
      </c>
      <c r="J16" s="15"/>
      <c r="K16" s="5"/>
      <c r="L16" s="10" t="s">
        <v>68</v>
      </c>
      <c r="M16" s="28" t="s">
        <v>81</v>
      </c>
      <c r="O16" s="5" t="s">
        <v>41</v>
      </c>
      <c r="P16" s="5" t="s">
        <v>287</v>
      </c>
      <c r="Q16" s="5">
        <v>1</v>
      </c>
      <c r="R16" s="10">
        <v>6000</v>
      </c>
      <c r="S16" s="10">
        <f t="shared" si="3"/>
        <v>6000</v>
      </c>
      <c r="T16" s="24" t="s">
        <v>61</v>
      </c>
      <c r="U16" s="14">
        <f>4*6176</f>
        <v>24704</v>
      </c>
      <c r="V16" s="10"/>
      <c r="W16" s="10" t="s">
        <v>70</v>
      </c>
      <c r="X16" s="10"/>
      <c r="Y16" s="5" t="s">
        <v>56</v>
      </c>
      <c r="Z16" s="22" t="s">
        <v>60</v>
      </c>
    </row>
    <row r="17" spans="3:26" x14ac:dyDescent="0.25">
      <c r="C17" s="5" t="s">
        <v>23</v>
      </c>
      <c r="D17" s="5" t="s">
        <v>259</v>
      </c>
      <c r="E17" s="5">
        <v>1</v>
      </c>
      <c r="F17" s="10">
        <v>2500</v>
      </c>
      <c r="G17" s="10">
        <f t="shared" si="0"/>
        <v>2500</v>
      </c>
      <c r="H17" s="14" t="s">
        <v>31</v>
      </c>
      <c r="I17" s="14">
        <v>2214</v>
      </c>
      <c r="J17" s="14">
        <f>+SUM(I15:I17)</f>
        <v>24414</v>
      </c>
      <c r="K17" s="10">
        <f>+SUM(G15:G17)-SUM(I15:I17)</f>
        <v>16586</v>
      </c>
      <c r="L17" s="10" t="s">
        <v>68</v>
      </c>
      <c r="M17" s="28" t="s">
        <v>81</v>
      </c>
      <c r="N17" s="3"/>
      <c r="O17" s="5" t="s">
        <v>53</v>
      </c>
      <c r="P17" s="5" t="s">
        <v>288</v>
      </c>
      <c r="Q17" s="5">
        <v>2</v>
      </c>
      <c r="R17" s="10">
        <v>4000</v>
      </c>
      <c r="S17" s="10">
        <f t="shared" si="3"/>
        <v>8000</v>
      </c>
      <c r="T17" s="21" t="s">
        <v>62</v>
      </c>
      <c r="U17" s="10"/>
      <c r="V17" s="10"/>
      <c r="W17" s="10"/>
      <c r="X17" s="10"/>
      <c r="Y17" s="5"/>
      <c r="Z17" s="5" t="s">
        <v>59</v>
      </c>
    </row>
    <row r="18" spans="3:26" x14ac:dyDescent="0.25">
      <c r="C18" s="5" t="s">
        <v>24</v>
      </c>
      <c r="D18" s="5" t="s">
        <v>260</v>
      </c>
      <c r="E18" s="18">
        <v>1</v>
      </c>
      <c r="F18" s="19">
        <v>61000</v>
      </c>
      <c r="G18" s="19">
        <f t="shared" si="0"/>
        <v>61000</v>
      </c>
      <c r="H18" s="14" t="s">
        <v>32</v>
      </c>
      <c r="I18" s="14">
        <v>76750</v>
      </c>
      <c r="J18" s="15">
        <v>76750</v>
      </c>
      <c r="K18" s="10">
        <f>+G18-I18</f>
        <v>-15750</v>
      </c>
      <c r="L18" s="10" t="s">
        <v>68</v>
      </c>
      <c r="M18" s="28" t="s">
        <v>81</v>
      </c>
      <c r="N18" s="3"/>
      <c r="O18" s="5" t="s">
        <v>47</v>
      </c>
      <c r="P18" s="5" t="s">
        <v>289</v>
      </c>
      <c r="Q18" s="5">
        <v>1</v>
      </c>
      <c r="R18" s="10">
        <v>100000</v>
      </c>
      <c r="S18" s="10">
        <f t="shared" si="3"/>
        <v>100000</v>
      </c>
      <c r="T18" s="5"/>
      <c r="U18" s="10"/>
      <c r="V18" s="10"/>
      <c r="W18" s="10"/>
      <c r="X18" s="10"/>
      <c r="Y18" s="5"/>
      <c r="Z18" s="5" t="s">
        <v>60</v>
      </c>
    </row>
    <row r="19" spans="3:26" x14ac:dyDescent="0.25">
      <c r="C19" s="5" t="s">
        <v>25</v>
      </c>
      <c r="D19" s="5" t="s">
        <v>261</v>
      </c>
      <c r="E19" s="5">
        <v>1</v>
      </c>
      <c r="F19" s="10">
        <v>10000</v>
      </c>
      <c r="G19" s="10">
        <f t="shared" si="0"/>
        <v>10000</v>
      </c>
      <c r="H19" s="14" t="s">
        <v>33</v>
      </c>
      <c r="I19" s="10">
        <v>10500</v>
      </c>
      <c r="J19" s="5">
        <v>10500</v>
      </c>
      <c r="K19" s="10">
        <f t="shared" ref="K19" si="4">+G19-I19</f>
        <v>-500</v>
      </c>
      <c r="L19" s="5" t="s">
        <v>68</v>
      </c>
      <c r="M19" s="30" t="s">
        <v>79</v>
      </c>
      <c r="O19" t="s">
        <v>65</v>
      </c>
      <c r="Q19">
        <v>3</v>
      </c>
      <c r="U19" s="3"/>
      <c r="V19" s="3"/>
      <c r="W19" s="3"/>
      <c r="X19" s="3"/>
    </row>
    <row r="20" spans="3:26" x14ac:dyDescent="0.25">
      <c r="C20" s="5" t="s">
        <v>281</v>
      </c>
      <c r="D20" t="s">
        <v>282</v>
      </c>
      <c r="E20" s="5">
        <v>1</v>
      </c>
      <c r="F20" s="10">
        <v>19000</v>
      </c>
      <c r="G20" s="10">
        <f t="shared" si="0"/>
        <v>19000</v>
      </c>
      <c r="H20" s="14" t="s">
        <v>28</v>
      </c>
      <c r="I20" s="10">
        <v>11623</v>
      </c>
      <c r="J20" s="5">
        <v>11632</v>
      </c>
      <c r="K20" s="10">
        <f>+G20-I20</f>
        <v>7377</v>
      </c>
      <c r="L20" s="5" t="s">
        <v>68</v>
      </c>
      <c r="M20" s="30" t="s">
        <v>81</v>
      </c>
    </row>
    <row r="21" spans="3:26" x14ac:dyDescent="0.25">
      <c r="C21" s="5" t="s">
        <v>35</v>
      </c>
      <c r="D21" s="5" t="s">
        <v>262</v>
      </c>
      <c r="E21" s="5">
        <v>1</v>
      </c>
      <c r="F21" s="10">
        <v>1000</v>
      </c>
      <c r="G21" s="10">
        <f t="shared" si="0"/>
        <v>1000</v>
      </c>
      <c r="H21" s="14" t="s">
        <v>74</v>
      </c>
      <c r="I21" s="10">
        <v>2800</v>
      </c>
      <c r="J21" s="5">
        <v>2800</v>
      </c>
      <c r="K21" s="10">
        <f t="shared" ref="K21:K22" si="5">+G21-I21</f>
        <v>-1800</v>
      </c>
      <c r="L21" s="5" t="s">
        <v>68</v>
      </c>
      <c r="M21" s="30" t="s">
        <v>79</v>
      </c>
    </row>
    <row r="22" spans="3:26" x14ac:dyDescent="0.25">
      <c r="C22" s="5" t="s">
        <v>36</v>
      </c>
      <c r="D22" s="5" t="s">
        <v>270</v>
      </c>
      <c r="E22" s="5">
        <v>2</v>
      </c>
      <c r="F22" s="10">
        <v>2500</v>
      </c>
      <c r="G22" s="10">
        <f t="shared" si="0"/>
        <v>5000</v>
      </c>
      <c r="H22" s="14" t="s">
        <v>73</v>
      </c>
      <c r="I22" s="10">
        <f>2*8045</f>
        <v>16090</v>
      </c>
      <c r="J22" s="5">
        <f>2*8045</f>
        <v>16090</v>
      </c>
      <c r="K22" s="10">
        <f t="shared" si="5"/>
        <v>-11090</v>
      </c>
      <c r="L22" s="5" t="s">
        <v>68</v>
      </c>
      <c r="M22" s="30" t="s">
        <v>79</v>
      </c>
    </row>
    <row r="23" spans="3:26" x14ac:dyDescent="0.25">
      <c r="C23" s="5" t="s">
        <v>37</v>
      </c>
      <c r="D23" s="5" t="s">
        <v>278</v>
      </c>
      <c r="E23" s="5">
        <v>1</v>
      </c>
      <c r="F23" s="10">
        <v>35000</v>
      </c>
      <c r="G23" s="10">
        <f t="shared" si="0"/>
        <v>35000</v>
      </c>
      <c r="H23" s="14" t="s">
        <v>38</v>
      </c>
      <c r="I23" s="14">
        <f>+(6250+394)*6</f>
        <v>39864</v>
      </c>
      <c r="J23" s="14">
        <f>+I23</f>
        <v>39864</v>
      </c>
      <c r="K23" s="10">
        <f>+G23-I23</f>
        <v>-4864</v>
      </c>
      <c r="L23" s="10" t="s">
        <v>68</v>
      </c>
      <c r="M23" s="28" t="s">
        <v>81</v>
      </c>
      <c r="N23" s="3"/>
    </row>
    <row r="24" spans="3:26" x14ac:dyDescent="0.25">
      <c r="C24" s="5" t="s">
        <v>273</v>
      </c>
      <c r="D24" s="5" t="s">
        <v>271</v>
      </c>
      <c r="E24" s="5">
        <v>1</v>
      </c>
      <c r="F24" s="10">
        <v>350000</v>
      </c>
      <c r="G24" s="10">
        <f t="shared" si="0"/>
        <v>350000</v>
      </c>
      <c r="H24" s="10" t="s">
        <v>39</v>
      </c>
      <c r="I24" s="10">
        <v>235000</v>
      </c>
      <c r="J24" s="5">
        <v>235000</v>
      </c>
      <c r="K24" s="10">
        <f>+G24-J24</f>
        <v>115000</v>
      </c>
      <c r="L24" s="5" t="s">
        <v>67</v>
      </c>
      <c r="M24" s="30" t="s">
        <v>83</v>
      </c>
    </row>
    <row r="25" spans="3:26" x14ac:dyDescent="0.25">
      <c r="C25" s="5" t="s">
        <v>274</v>
      </c>
      <c r="D25" s="5" t="s">
        <v>272</v>
      </c>
      <c r="E25" s="5">
        <v>1</v>
      </c>
      <c r="F25" s="10">
        <v>225000</v>
      </c>
      <c r="G25" s="10">
        <v>225000</v>
      </c>
      <c r="H25" s="10" t="s">
        <v>42</v>
      </c>
      <c r="I25" s="10">
        <v>225000</v>
      </c>
      <c r="J25" s="5">
        <v>225000</v>
      </c>
      <c r="K25" s="10">
        <f t="shared" ref="K25:K26" si="6">+G25-I25</f>
        <v>0</v>
      </c>
      <c r="L25" s="5" t="s">
        <v>67</v>
      </c>
      <c r="M25" s="30" t="s">
        <v>84</v>
      </c>
    </row>
    <row r="26" spans="3:26" x14ac:dyDescent="0.25">
      <c r="C26" s="5" t="s">
        <v>50</v>
      </c>
      <c r="D26" s="5" t="s">
        <v>277</v>
      </c>
      <c r="E26" s="5">
        <v>4</v>
      </c>
      <c r="F26" s="10">
        <v>6000</v>
      </c>
      <c r="G26" s="10">
        <f>+E26*F26</f>
        <v>24000</v>
      </c>
      <c r="H26" s="14" t="s">
        <v>69</v>
      </c>
      <c r="I26" s="14">
        <v>22800</v>
      </c>
      <c r="J26" s="15">
        <f>4*5700</f>
        <v>22800</v>
      </c>
      <c r="K26" s="10">
        <f t="shared" si="6"/>
        <v>1200</v>
      </c>
      <c r="L26" s="10" t="s">
        <v>68</v>
      </c>
      <c r="M26" s="28" t="s">
        <v>81</v>
      </c>
      <c r="N26" s="3"/>
    </row>
    <row r="27" spans="3:26" x14ac:dyDescent="0.25">
      <c r="C27" s="5" t="s">
        <v>44</v>
      </c>
      <c r="D27" s="5" t="s">
        <v>263</v>
      </c>
      <c r="E27" s="5">
        <v>2</v>
      </c>
      <c r="F27" s="10">
        <v>25000</v>
      </c>
      <c r="G27" s="10">
        <f>+E27*F27</f>
        <v>50000</v>
      </c>
      <c r="H27" s="14" t="s">
        <v>32</v>
      </c>
      <c r="I27" s="10">
        <v>80000</v>
      </c>
      <c r="J27" s="15">
        <v>80000</v>
      </c>
      <c r="K27" s="10">
        <f>+G27-I27</f>
        <v>-30000</v>
      </c>
      <c r="L27" s="5" t="s">
        <v>68</v>
      </c>
      <c r="M27" s="30" t="s">
        <v>79</v>
      </c>
    </row>
    <row r="28" spans="3:26" x14ac:dyDescent="0.25">
      <c r="C28" s="5" t="s">
        <v>75</v>
      </c>
      <c r="D28" s="5" t="s">
        <v>269</v>
      </c>
      <c r="E28" s="5">
        <v>1</v>
      </c>
      <c r="F28" s="10">
        <v>40000</v>
      </c>
      <c r="G28" s="10">
        <f t="shared" ref="G28" si="7">+E28*F28</f>
        <v>40000</v>
      </c>
      <c r="H28" s="10" t="s">
        <v>76</v>
      </c>
      <c r="I28" s="10"/>
      <c r="J28" s="5"/>
      <c r="K28" s="5"/>
      <c r="L28" s="5" t="s">
        <v>77</v>
      </c>
      <c r="M28" s="30" t="s">
        <v>85</v>
      </c>
    </row>
    <row r="31" spans="3:26" x14ac:dyDescent="0.25">
      <c r="C31" t="s">
        <v>275</v>
      </c>
    </row>
    <row r="32" spans="3:26" ht="15.75" thickBot="1" x14ac:dyDescent="0.3">
      <c r="C32" t="s">
        <v>290</v>
      </c>
    </row>
    <row r="33" spans="3:5" ht="15.75" thickBot="1" x14ac:dyDescent="0.3">
      <c r="C33" s="129" t="s">
        <v>157</v>
      </c>
      <c r="D33" s="130" t="s">
        <v>158</v>
      </c>
      <c r="E33" s="130">
        <v>10</v>
      </c>
    </row>
    <row r="34" spans="3:5" ht="15.75" thickBot="1" x14ac:dyDescent="0.3">
      <c r="C34" s="131" t="s">
        <v>159</v>
      </c>
      <c r="D34" s="132" t="s">
        <v>160</v>
      </c>
      <c r="E34" s="132">
        <v>10</v>
      </c>
    </row>
    <row r="35" spans="3:5" ht="15.75" thickBot="1" x14ac:dyDescent="0.3">
      <c r="C35" s="131" t="s">
        <v>157</v>
      </c>
      <c r="D35" s="132" t="s">
        <v>161</v>
      </c>
      <c r="E35" s="132">
        <v>10</v>
      </c>
    </row>
    <row r="36" spans="3:5" ht="15.75" thickBot="1" x14ac:dyDescent="0.3">
      <c r="C36" s="131" t="s">
        <v>279</v>
      </c>
      <c r="D36" s="132" t="s">
        <v>280</v>
      </c>
      <c r="E36" s="132">
        <v>4</v>
      </c>
    </row>
    <row r="37" spans="3:5" ht="15.75" thickBot="1" x14ac:dyDescent="0.3">
      <c r="C37" s="131" t="s">
        <v>162</v>
      </c>
      <c r="D37" s="132" t="s">
        <v>163</v>
      </c>
      <c r="E37" s="132">
        <v>2</v>
      </c>
    </row>
    <row r="38" spans="3:5" ht="15.75" thickBot="1" x14ac:dyDescent="0.3">
      <c r="C38" s="131" t="s">
        <v>164</v>
      </c>
      <c r="D38" s="132" t="s">
        <v>165</v>
      </c>
      <c r="E38" s="132">
        <v>2</v>
      </c>
    </row>
    <row r="39" spans="3:5" ht="15.75" thickBot="1" x14ac:dyDescent="0.3">
      <c r="C39" s="131" t="s">
        <v>166</v>
      </c>
      <c r="D39" s="132" t="s">
        <v>167</v>
      </c>
      <c r="E39" s="132">
        <v>30</v>
      </c>
    </row>
    <row r="40" spans="3:5" ht="15.75" thickBot="1" x14ac:dyDescent="0.3">
      <c r="C40" s="131" t="s">
        <v>168</v>
      </c>
      <c r="D40" s="132" t="s">
        <v>169</v>
      </c>
      <c r="E40" s="132">
        <v>5</v>
      </c>
    </row>
    <row r="41" spans="3:5" ht="15.75" thickBot="1" x14ac:dyDescent="0.3">
      <c r="C41" s="131" t="s">
        <v>170</v>
      </c>
      <c r="D41" s="132" t="s">
        <v>171</v>
      </c>
      <c r="E41" s="132">
        <v>2</v>
      </c>
    </row>
    <row r="42" spans="3:5" ht="15.75" thickBot="1" x14ac:dyDescent="0.3">
      <c r="C42" s="131" t="s">
        <v>172</v>
      </c>
      <c r="D42" s="132" t="s">
        <v>173</v>
      </c>
      <c r="E42" s="132">
        <v>10</v>
      </c>
    </row>
    <row r="43" spans="3:5" ht="15.75" thickBot="1" x14ac:dyDescent="0.3">
      <c r="C43" s="131" t="s">
        <v>174</v>
      </c>
      <c r="D43" s="132" t="s">
        <v>175</v>
      </c>
      <c r="E43" s="132">
        <v>10</v>
      </c>
    </row>
    <row r="44" spans="3:5" ht="15.75" thickBot="1" x14ac:dyDescent="0.3">
      <c r="C44" s="131" t="s">
        <v>176</v>
      </c>
      <c r="D44" s="132" t="s">
        <v>177</v>
      </c>
      <c r="E44" s="132">
        <v>10</v>
      </c>
    </row>
    <row r="45" spans="3:5" ht="15.75" thickBot="1" x14ac:dyDescent="0.3">
      <c r="C45" s="131" t="s">
        <v>176</v>
      </c>
      <c r="D45" s="132" t="s">
        <v>161</v>
      </c>
      <c r="E45" s="132">
        <v>10</v>
      </c>
    </row>
    <row r="46" spans="3:5" ht="15.75" thickBot="1" x14ac:dyDescent="0.3">
      <c r="C46" s="131" t="s">
        <v>174</v>
      </c>
      <c r="D46" s="132" t="s">
        <v>178</v>
      </c>
      <c r="E46" s="132">
        <v>2</v>
      </c>
    </row>
    <row r="47" spans="3:5" ht="15.75" thickBot="1" x14ac:dyDescent="0.3">
      <c r="C47" s="131" t="s">
        <v>179</v>
      </c>
      <c r="D47" s="132" t="s">
        <v>175</v>
      </c>
      <c r="E47" s="132">
        <v>20</v>
      </c>
    </row>
    <row r="48" spans="3:5" ht="15.75" thickBot="1" x14ac:dyDescent="0.3">
      <c r="C48" s="131" t="s">
        <v>180</v>
      </c>
      <c r="D48" s="132" t="s">
        <v>181</v>
      </c>
      <c r="E48" s="132">
        <v>10</v>
      </c>
    </row>
    <row r="49" spans="3:5" ht="15.75" thickBot="1" x14ac:dyDescent="0.3">
      <c r="C49" s="131" t="s">
        <v>180</v>
      </c>
      <c r="D49" s="132" t="s">
        <v>175</v>
      </c>
      <c r="E49" s="132">
        <v>10</v>
      </c>
    </row>
    <row r="50" spans="3:5" ht="15.75" thickBot="1" x14ac:dyDescent="0.3">
      <c r="C50" s="131" t="s">
        <v>180</v>
      </c>
      <c r="D50" s="132" t="s">
        <v>160</v>
      </c>
      <c r="E50" s="132">
        <v>10</v>
      </c>
    </row>
    <row r="51" spans="3:5" ht="15.75" thickBot="1" x14ac:dyDescent="0.3">
      <c r="C51" s="131" t="s">
        <v>182</v>
      </c>
      <c r="D51" s="132" t="s">
        <v>161</v>
      </c>
      <c r="E51" s="132">
        <v>10</v>
      </c>
    </row>
    <row r="52" spans="3:5" ht="15.75" thickBot="1" x14ac:dyDescent="0.3">
      <c r="C52" s="131" t="s">
        <v>157</v>
      </c>
      <c r="D52" s="132" t="s">
        <v>181</v>
      </c>
      <c r="E52" s="132">
        <v>10</v>
      </c>
    </row>
  </sheetData>
  <pageMargins left="0.7" right="0.7" top="0.75" bottom="0.75" header="0.3" footer="0.3"/>
  <pageSetup paperSize="9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workbookViewId="0">
      <selection activeCell="A2" sqref="A2"/>
    </sheetView>
  </sheetViews>
  <sheetFormatPr defaultRowHeight="15" x14ac:dyDescent="0.25"/>
  <cols>
    <col min="1" max="1" width="37.28515625" customWidth="1"/>
    <col min="2" max="2" width="12.140625" style="6" customWidth="1"/>
    <col min="3" max="3" width="14.28515625" style="7" bestFit="1" customWidth="1"/>
    <col min="4" max="4" width="17.28515625" bestFit="1" customWidth="1"/>
    <col min="5" max="5" width="20.5703125" customWidth="1"/>
    <col min="6" max="6" width="16.5703125" bestFit="1" customWidth="1"/>
    <col min="7" max="7" width="10.5703125" bestFit="1" customWidth="1"/>
  </cols>
  <sheetData>
    <row r="1" spans="1:8" x14ac:dyDescent="0.25">
      <c r="A1" s="33" t="s">
        <v>87</v>
      </c>
      <c r="B1" s="33"/>
      <c r="C1" s="34"/>
      <c r="D1" s="35"/>
      <c r="E1" s="33"/>
      <c r="F1" s="36"/>
      <c r="G1" s="33"/>
      <c r="H1" s="33"/>
    </row>
    <row r="2" spans="1:8" x14ac:dyDescent="0.25">
      <c r="A2" s="33" t="s">
        <v>252</v>
      </c>
      <c r="B2" s="33"/>
      <c r="C2" s="34"/>
      <c r="D2" s="35"/>
      <c r="E2" s="33"/>
      <c r="F2" s="36"/>
      <c r="G2" s="33"/>
      <c r="H2" s="33"/>
    </row>
    <row r="3" spans="1:8" x14ac:dyDescent="0.25">
      <c r="A3" s="33"/>
      <c r="B3" s="33"/>
      <c r="C3" s="34"/>
      <c r="D3" s="35"/>
      <c r="E3" s="33"/>
      <c r="F3" s="36"/>
      <c r="G3" s="33"/>
      <c r="H3" s="33"/>
    </row>
    <row r="4" spans="1:8" x14ac:dyDescent="0.25">
      <c r="A4" s="32"/>
      <c r="B4" s="128"/>
      <c r="C4" s="128"/>
      <c r="D4" s="128"/>
      <c r="E4" s="128"/>
      <c r="F4" s="128"/>
      <c r="G4" s="128"/>
      <c r="H4" s="32"/>
    </row>
    <row r="5" spans="1:8" ht="15.75" thickBot="1" x14ac:dyDescent="0.3">
      <c r="A5" s="32" t="s">
        <v>88</v>
      </c>
      <c r="B5" s="38" t="s">
        <v>89</v>
      </c>
      <c r="C5" s="39" t="s">
        <v>90</v>
      </c>
      <c r="D5" s="40" t="s">
        <v>91</v>
      </c>
      <c r="E5" s="40" t="s">
        <v>92</v>
      </c>
      <c r="F5" s="41" t="s">
        <v>93</v>
      </c>
      <c r="G5" s="40" t="s">
        <v>4</v>
      </c>
      <c r="H5" s="32" t="s">
        <v>94</v>
      </c>
    </row>
    <row r="6" spans="1:8" x14ac:dyDescent="0.25">
      <c r="A6" s="93" t="s">
        <v>30</v>
      </c>
      <c r="B6" s="110">
        <v>41963</v>
      </c>
      <c r="C6" s="111">
        <v>13394</v>
      </c>
      <c r="D6" s="91"/>
      <c r="E6" s="93" t="s">
        <v>95</v>
      </c>
      <c r="F6" s="92"/>
      <c r="G6" s="91">
        <v>1</v>
      </c>
      <c r="H6" s="91" t="s">
        <v>96</v>
      </c>
    </row>
    <row r="7" spans="1:8" x14ac:dyDescent="0.25">
      <c r="A7" s="93" t="s">
        <v>30</v>
      </c>
      <c r="B7" s="110">
        <v>41963</v>
      </c>
      <c r="C7" s="111">
        <v>13394</v>
      </c>
      <c r="D7" s="91"/>
      <c r="E7" s="93" t="s">
        <v>97</v>
      </c>
      <c r="F7" s="92"/>
      <c r="G7" s="91">
        <v>2</v>
      </c>
      <c r="H7" s="91" t="s">
        <v>96</v>
      </c>
    </row>
    <row r="8" spans="1:8" x14ac:dyDescent="0.25">
      <c r="A8" s="93" t="s">
        <v>30</v>
      </c>
      <c r="B8" s="110">
        <v>41963</v>
      </c>
      <c r="C8" s="111">
        <v>13394</v>
      </c>
      <c r="D8" s="91"/>
      <c r="E8" s="93" t="s">
        <v>98</v>
      </c>
      <c r="F8" s="92"/>
      <c r="G8" s="91">
        <v>1</v>
      </c>
      <c r="H8" s="91" t="s">
        <v>96</v>
      </c>
    </row>
    <row r="9" spans="1:8" x14ac:dyDescent="0.25">
      <c r="A9" s="93" t="s">
        <v>30</v>
      </c>
      <c r="B9" s="110">
        <v>41963</v>
      </c>
      <c r="C9" s="111">
        <v>13394</v>
      </c>
      <c r="D9" s="91"/>
      <c r="E9" s="93" t="s">
        <v>18</v>
      </c>
      <c r="F9" s="92"/>
      <c r="G9" s="91">
        <v>2</v>
      </c>
      <c r="H9" s="91" t="s">
        <v>96</v>
      </c>
    </row>
    <row r="10" spans="1:8" x14ac:dyDescent="0.25">
      <c r="A10" s="93" t="s">
        <v>30</v>
      </c>
      <c r="B10" s="110">
        <v>41963</v>
      </c>
      <c r="C10" s="111">
        <v>13394</v>
      </c>
      <c r="D10" s="91"/>
      <c r="E10" s="93" t="s">
        <v>99</v>
      </c>
      <c r="F10" s="112"/>
      <c r="G10" s="91">
        <v>1</v>
      </c>
      <c r="H10" s="91" t="s">
        <v>96</v>
      </c>
    </row>
    <row r="11" spans="1:8" x14ac:dyDescent="0.25">
      <c r="A11" s="93" t="s">
        <v>100</v>
      </c>
      <c r="B11" s="90">
        <v>41964</v>
      </c>
      <c r="C11" s="111">
        <v>13394</v>
      </c>
      <c r="D11" s="91"/>
      <c r="E11" s="93" t="s">
        <v>101</v>
      </c>
      <c r="F11" s="112" t="s">
        <v>102</v>
      </c>
      <c r="G11" s="91">
        <v>5</v>
      </c>
      <c r="H11" s="91" t="s">
        <v>96</v>
      </c>
    </row>
    <row r="12" spans="1:8" x14ac:dyDescent="0.25">
      <c r="A12" s="93" t="s">
        <v>100</v>
      </c>
      <c r="B12" s="90">
        <v>41964</v>
      </c>
      <c r="C12" s="111">
        <v>13394</v>
      </c>
      <c r="D12" s="91"/>
      <c r="E12" s="93" t="s">
        <v>103</v>
      </c>
      <c r="F12" s="92"/>
      <c r="G12" s="91">
        <v>5</v>
      </c>
      <c r="H12" s="91" t="s">
        <v>96</v>
      </c>
    </row>
    <row r="13" spans="1:8" x14ac:dyDescent="0.25">
      <c r="A13" s="93" t="s">
        <v>100</v>
      </c>
      <c r="B13" s="90">
        <v>41964</v>
      </c>
      <c r="C13" s="111">
        <v>13394</v>
      </c>
      <c r="D13" s="91"/>
      <c r="E13" s="93" t="s">
        <v>104</v>
      </c>
      <c r="F13" s="92"/>
      <c r="G13" s="91">
        <v>1</v>
      </c>
      <c r="H13" s="91" t="s">
        <v>96</v>
      </c>
    </row>
    <row r="14" spans="1:8" x14ac:dyDescent="0.25">
      <c r="A14" s="93" t="s">
        <v>32</v>
      </c>
      <c r="B14" s="90">
        <v>41967</v>
      </c>
      <c r="C14" s="111">
        <v>13394</v>
      </c>
      <c r="D14" s="91"/>
      <c r="E14" s="93" t="s">
        <v>105</v>
      </c>
      <c r="F14" s="92"/>
      <c r="G14" s="91">
        <v>1</v>
      </c>
      <c r="H14" s="91" t="s">
        <v>96</v>
      </c>
    </row>
    <row r="15" spans="1:8" x14ac:dyDescent="0.25">
      <c r="A15" s="93" t="s">
        <v>107</v>
      </c>
      <c r="B15" s="90">
        <v>41967</v>
      </c>
      <c r="C15" s="111">
        <v>13394</v>
      </c>
      <c r="D15" s="91"/>
      <c r="E15" s="93" t="s">
        <v>108</v>
      </c>
      <c r="F15" s="112" t="s">
        <v>109</v>
      </c>
      <c r="G15" s="91">
        <v>1</v>
      </c>
      <c r="H15" s="91" t="s">
        <v>96</v>
      </c>
    </row>
    <row r="16" spans="1:8" x14ac:dyDescent="0.25">
      <c r="A16" s="93" t="s">
        <v>110</v>
      </c>
      <c r="B16" s="90">
        <v>41967</v>
      </c>
      <c r="C16" s="111">
        <v>13394</v>
      </c>
      <c r="D16" s="93" t="s">
        <v>111</v>
      </c>
      <c r="E16" s="93" t="s">
        <v>112</v>
      </c>
      <c r="F16" s="92"/>
      <c r="G16" s="91">
        <v>4</v>
      </c>
      <c r="H16" s="91" t="s">
        <v>96</v>
      </c>
    </row>
    <row r="17" spans="1:8" x14ac:dyDescent="0.25">
      <c r="A17" s="93" t="s">
        <v>34</v>
      </c>
      <c r="B17" s="90">
        <v>41968</v>
      </c>
      <c r="C17" s="111">
        <v>13394</v>
      </c>
      <c r="D17" s="91"/>
      <c r="E17" s="93" t="s">
        <v>113</v>
      </c>
      <c r="F17" s="112" t="s">
        <v>114</v>
      </c>
      <c r="G17" s="91">
        <v>2</v>
      </c>
      <c r="H17" s="91" t="s">
        <v>96</v>
      </c>
    </row>
    <row r="18" spans="1:8" x14ac:dyDescent="0.25">
      <c r="A18" s="93" t="s">
        <v>34</v>
      </c>
      <c r="B18" s="90">
        <v>41968</v>
      </c>
      <c r="C18" s="111">
        <v>13394</v>
      </c>
      <c r="D18" s="91"/>
      <c r="E18" s="93" t="s">
        <v>115</v>
      </c>
      <c r="F18" s="112" t="s">
        <v>114</v>
      </c>
      <c r="G18" s="91">
        <v>2</v>
      </c>
      <c r="H18" s="91" t="s">
        <v>96</v>
      </c>
    </row>
    <row r="19" spans="1:8" x14ac:dyDescent="0.25">
      <c r="A19" s="93" t="s">
        <v>116</v>
      </c>
      <c r="B19" s="90">
        <v>41969</v>
      </c>
      <c r="C19" s="111">
        <v>13394</v>
      </c>
      <c r="D19" s="91"/>
      <c r="E19" s="93" t="s">
        <v>117</v>
      </c>
      <c r="F19" s="92"/>
      <c r="G19" s="91">
        <v>1</v>
      </c>
      <c r="H19" s="91" t="s">
        <v>96</v>
      </c>
    </row>
    <row r="20" spans="1:8" x14ac:dyDescent="0.25">
      <c r="A20" s="93" t="s">
        <v>116</v>
      </c>
      <c r="B20" s="90">
        <v>41969</v>
      </c>
      <c r="C20" s="111">
        <v>13394</v>
      </c>
      <c r="D20" s="91"/>
      <c r="E20" s="93" t="s">
        <v>118</v>
      </c>
      <c r="F20" s="92"/>
      <c r="G20" s="91">
        <v>1</v>
      </c>
      <c r="H20" s="91" t="s">
        <v>96</v>
      </c>
    </row>
    <row r="21" spans="1:8" x14ac:dyDescent="0.25">
      <c r="A21" s="93" t="s">
        <v>116</v>
      </c>
      <c r="B21" s="90">
        <v>41969</v>
      </c>
      <c r="C21" s="111">
        <v>13394</v>
      </c>
      <c r="D21" s="91"/>
      <c r="E21" s="93" t="s">
        <v>119</v>
      </c>
      <c r="F21" s="112"/>
      <c r="G21" s="113">
        <v>6</v>
      </c>
      <c r="H21" s="91" t="s">
        <v>96</v>
      </c>
    </row>
    <row r="22" spans="1:8" x14ac:dyDescent="0.25">
      <c r="A22" s="93" t="s">
        <v>27</v>
      </c>
      <c r="B22" s="52">
        <v>41975</v>
      </c>
      <c r="C22" s="111">
        <v>13394</v>
      </c>
      <c r="D22" s="91"/>
      <c r="E22" s="91" t="s">
        <v>120</v>
      </c>
      <c r="F22" s="92"/>
      <c r="G22" s="91">
        <v>2</v>
      </c>
      <c r="H22" s="91" t="s">
        <v>96</v>
      </c>
    </row>
    <row r="23" spans="1:8" x14ac:dyDescent="0.25">
      <c r="A23" s="91" t="s">
        <v>27</v>
      </c>
      <c r="B23" s="52">
        <v>41975</v>
      </c>
      <c r="C23" s="111">
        <v>13394</v>
      </c>
      <c r="D23" s="91"/>
      <c r="E23" s="91" t="s">
        <v>121</v>
      </c>
      <c r="F23" s="92"/>
      <c r="G23" s="91">
        <v>3</v>
      </c>
      <c r="H23" s="91" t="s">
        <v>96</v>
      </c>
    </row>
    <row r="24" spans="1:8" x14ac:dyDescent="0.25">
      <c r="A24" s="91" t="s">
        <v>27</v>
      </c>
      <c r="B24" s="52">
        <v>41975</v>
      </c>
      <c r="C24" s="111">
        <v>13394</v>
      </c>
      <c r="D24" s="91"/>
      <c r="E24" s="91" t="s">
        <v>122</v>
      </c>
      <c r="F24" s="112"/>
      <c r="G24" s="91">
        <v>2</v>
      </c>
      <c r="H24" s="91" t="s">
        <v>96</v>
      </c>
    </row>
    <row r="25" spans="1:8" x14ac:dyDescent="0.25">
      <c r="A25" s="91" t="s">
        <v>27</v>
      </c>
      <c r="B25" s="52">
        <v>41975</v>
      </c>
      <c r="C25" s="111">
        <v>13394</v>
      </c>
      <c r="D25" s="91"/>
      <c r="E25" s="91" t="s">
        <v>123</v>
      </c>
      <c r="F25" s="92"/>
      <c r="G25" s="91">
        <v>5</v>
      </c>
      <c r="H25" s="91" t="s">
        <v>96</v>
      </c>
    </row>
    <row r="26" spans="1:8" x14ac:dyDescent="0.25">
      <c r="A26" s="91" t="s">
        <v>27</v>
      </c>
      <c r="B26" s="52">
        <v>41975</v>
      </c>
      <c r="C26" s="111">
        <v>13394</v>
      </c>
      <c r="D26" s="91"/>
      <c r="E26" s="91" t="s">
        <v>124</v>
      </c>
      <c r="F26" s="92"/>
      <c r="G26" s="91">
        <v>2</v>
      </c>
      <c r="H26" s="91" t="s">
        <v>96</v>
      </c>
    </row>
    <row r="27" spans="1:8" x14ac:dyDescent="0.25">
      <c r="A27" s="91" t="s">
        <v>27</v>
      </c>
      <c r="B27" s="52">
        <v>41975</v>
      </c>
      <c r="C27" s="111">
        <v>13394</v>
      </c>
      <c r="D27" s="91"/>
      <c r="E27" s="91" t="s">
        <v>125</v>
      </c>
      <c r="F27" s="92"/>
      <c r="G27" s="91">
        <v>2</v>
      </c>
      <c r="H27" s="91" t="s">
        <v>96</v>
      </c>
    </row>
    <row r="28" spans="1:8" x14ac:dyDescent="0.25">
      <c r="A28" s="91" t="s">
        <v>27</v>
      </c>
      <c r="B28" s="52">
        <v>41975</v>
      </c>
      <c r="C28" s="111">
        <v>13394</v>
      </c>
      <c r="D28" s="114"/>
      <c r="E28" s="91" t="s">
        <v>126</v>
      </c>
      <c r="F28" s="92"/>
      <c r="G28" s="91">
        <v>10</v>
      </c>
      <c r="H28" s="91" t="s">
        <v>96</v>
      </c>
    </row>
    <row r="29" spans="1:8" x14ac:dyDescent="0.25">
      <c r="A29" s="91" t="s">
        <v>27</v>
      </c>
      <c r="B29" s="52">
        <v>41975</v>
      </c>
      <c r="C29" s="111">
        <v>13394</v>
      </c>
      <c r="D29" s="114"/>
      <c r="E29" s="91" t="s">
        <v>127</v>
      </c>
      <c r="F29" s="92"/>
      <c r="G29" s="91">
        <v>15</v>
      </c>
      <c r="H29" s="91" t="s">
        <v>96</v>
      </c>
    </row>
    <row r="30" spans="1:8" x14ac:dyDescent="0.25">
      <c r="A30" s="91" t="s">
        <v>27</v>
      </c>
      <c r="B30" s="52">
        <v>41975</v>
      </c>
      <c r="C30" s="111">
        <v>13394</v>
      </c>
      <c r="D30" s="91"/>
      <c r="E30" s="91" t="s">
        <v>128</v>
      </c>
      <c r="F30" s="92"/>
      <c r="G30" s="91">
        <v>10</v>
      </c>
      <c r="H30" s="91" t="s">
        <v>96</v>
      </c>
    </row>
    <row r="31" spans="1:8" x14ac:dyDescent="0.25">
      <c r="A31" s="91" t="s">
        <v>27</v>
      </c>
      <c r="B31" s="52">
        <v>41975</v>
      </c>
      <c r="C31" s="111">
        <v>13394</v>
      </c>
      <c r="D31" s="91"/>
      <c r="E31" s="91" t="s">
        <v>129</v>
      </c>
      <c r="F31" s="92"/>
      <c r="G31" s="91">
        <v>5</v>
      </c>
      <c r="H31" s="91" t="s">
        <v>96</v>
      </c>
    </row>
    <row r="32" spans="1:8" x14ac:dyDescent="0.25">
      <c r="A32" s="91" t="s">
        <v>27</v>
      </c>
      <c r="B32" s="52">
        <v>41975</v>
      </c>
      <c r="C32" s="111">
        <v>13394</v>
      </c>
      <c r="D32" s="91"/>
      <c r="E32" s="91" t="s">
        <v>130</v>
      </c>
      <c r="F32" s="92"/>
      <c r="G32" s="91">
        <v>3</v>
      </c>
      <c r="H32" s="91" t="s">
        <v>96</v>
      </c>
    </row>
    <row r="33" spans="1:8" x14ac:dyDescent="0.25">
      <c r="A33" s="91" t="s">
        <v>27</v>
      </c>
      <c r="B33" s="52">
        <v>41975</v>
      </c>
      <c r="C33" s="111">
        <v>13394</v>
      </c>
      <c r="D33" s="91"/>
      <c r="E33" s="91" t="s">
        <v>131</v>
      </c>
      <c r="F33" s="92"/>
      <c r="G33" s="91">
        <v>10</v>
      </c>
      <c r="H33" s="91" t="s">
        <v>96</v>
      </c>
    </row>
    <row r="34" spans="1:8" x14ac:dyDescent="0.25">
      <c r="A34" s="93" t="s">
        <v>132</v>
      </c>
      <c r="B34" s="52">
        <v>41992</v>
      </c>
      <c r="C34" s="111">
        <v>13394</v>
      </c>
      <c r="D34" s="93" t="s">
        <v>133</v>
      </c>
      <c r="E34" s="93" t="s">
        <v>134</v>
      </c>
      <c r="F34" s="112"/>
      <c r="G34" s="91">
        <v>2</v>
      </c>
      <c r="H34" s="91" t="s">
        <v>96</v>
      </c>
    </row>
    <row r="35" spans="1:8" x14ac:dyDescent="0.25">
      <c r="A35" s="93" t="s">
        <v>132</v>
      </c>
      <c r="B35" s="52">
        <v>41992</v>
      </c>
      <c r="C35" s="111">
        <v>13394</v>
      </c>
      <c r="D35" s="93" t="s">
        <v>135</v>
      </c>
      <c r="E35" s="93" t="s">
        <v>136</v>
      </c>
      <c r="F35" s="92"/>
      <c r="G35" s="91">
        <v>2</v>
      </c>
      <c r="H35" s="91" t="s">
        <v>96</v>
      </c>
    </row>
    <row r="36" spans="1:8" x14ac:dyDescent="0.25">
      <c r="A36" s="93" t="s">
        <v>132</v>
      </c>
      <c r="B36" s="52">
        <v>41992</v>
      </c>
      <c r="C36" s="111">
        <v>13394</v>
      </c>
      <c r="D36" s="91">
        <v>6111020</v>
      </c>
      <c r="E36" s="93" t="s">
        <v>137</v>
      </c>
      <c r="F36" s="92"/>
      <c r="G36" s="91">
        <v>2</v>
      </c>
      <c r="H36" s="91" t="s">
        <v>96</v>
      </c>
    </row>
    <row r="37" spans="1:8" x14ac:dyDescent="0.25">
      <c r="A37" s="93" t="s">
        <v>132</v>
      </c>
      <c r="B37" s="52">
        <v>41992</v>
      </c>
      <c r="C37" s="111">
        <v>13394</v>
      </c>
      <c r="D37" s="91"/>
      <c r="E37" s="94" t="s">
        <v>138</v>
      </c>
      <c r="F37" s="112"/>
      <c r="G37" s="91">
        <v>2</v>
      </c>
      <c r="H37" s="91" t="s">
        <v>96</v>
      </c>
    </row>
    <row r="38" spans="1:8" x14ac:dyDescent="0.25">
      <c r="A38" s="93" t="s">
        <v>132</v>
      </c>
      <c r="B38" s="52">
        <v>41992</v>
      </c>
      <c r="C38" s="111">
        <v>13394</v>
      </c>
      <c r="D38" s="91"/>
      <c r="E38" s="94" t="s">
        <v>139</v>
      </c>
      <c r="F38" s="92"/>
      <c r="G38" s="91">
        <v>2</v>
      </c>
      <c r="H38" s="91" t="s">
        <v>96</v>
      </c>
    </row>
    <row r="39" spans="1:8" x14ac:dyDescent="0.25">
      <c r="A39" s="93" t="s">
        <v>132</v>
      </c>
      <c r="B39" s="52">
        <v>41992</v>
      </c>
      <c r="C39" s="111">
        <v>13394</v>
      </c>
      <c r="D39" s="91"/>
      <c r="E39" s="94" t="s">
        <v>140</v>
      </c>
      <c r="F39" s="92"/>
      <c r="G39" s="91">
        <v>2</v>
      </c>
      <c r="H39" s="91" t="s">
        <v>96</v>
      </c>
    </row>
    <row r="40" spans="1:8" x14ac:dyDescent="0.25">
      <c r="A40" s="93" t="s">
        <v>132</v>
      </c>
      <c r="B40" s="52">
        <v>41992</v>
      </c>
      <c r="C40" s="111">
        <v>13394</v>
      </c>
      <c r="D40" s="91"/>
      <c r="E40" s="94" t="s">
        <v>141</v>
      </c>
      <c r="F40" s="92"/>
      <c r="G40" s="91">
        <v>2</v>
      </c>
      <c r="H40" s="91" t="s">
        <v>96</v>
      </c>
    </row>
    <row r="41" spans="1:8" x14ac:dyDescent="0.25">
      <c r="A41" s="93" t="s">
        <v>132</v>
      </c>
      <c r="B41" s="52">
        <v>41992</v>
      </c>
      <c r="C41" s="111">
        <v>13394</v>
      </c>
      <c r="D41" s="91"/>
      <c r="E41" s="94" t="s">
        <v>142</v>
      </c>
      <c r="F41" s="92"/>
      <c r="G41" s="91">
        <v>2</v>
      </c>
      <c r="H41" s="91" t="s">
        <v>96</v>
      </c>
    </row>
    <row r="42" spans="1:8" x14ac:dyDescent="0.25">
      <c r="A42" s="93" t="s">
        <v>132</v>
      </c>
      <c r="B42" s="52">
        <v>41992</v>
      </c>
      <c r="C42" s="111">
        <v>13394</v>
      </c>
      <c r="D42" s="91"/>
      <c r="E42" s="94" t="s">
        <v>143</v>
      </c>
      <c r="F42" s="92"/>
      <c r="G42" s="91">
        <v>2</v>
      </c>
      <c r="H42" s="91" t="s">
        <v>96</v>
      </c>
    </row>
    <row r="43" spans="1:8" x14ac:dyDescent="0.25">
      <c r="A43" s="93" t="s">
        <v>132</v>
      </c>
      <c r="B43" s="52">
        <v>41992</v>
      </c>
      <c r="C43" s="111">
        <v>13394</v>
      </c>
      <c r="D43" s="93"/>
      <c r="E43" s="93" t="s">
        <v>144</v>
      </c>
      <c r="F43" s="112"/>
      <c r="G43" s="91">
        <v>2</v>
      </c>
      <c r="H43" s="91" t="s">
        <v>96</v>
      </c>
    </row>
    <row r="44" spans="1:8" ht="30" x14ac:dyDescent="0.25">
      <c r="A44" s="93" t="s">
        <v>132</v>
      </c>
      <c r="B44" s="52">
        <v>41992</v>
      </c>
      <c r="C44" s="111">
        <v>13394</v>
      </c>
      <c r="D44" s="91">
        <v>5008621</v>
      </c>
      <c r="E44" s="115" t="s">
        <v>145</v>
      </c>
      <c r="F44" s="116"/>
      <c r="G44" s="91">
        <v>4</v>
      </c>
      <c r="H44" s="91" t="s">
        <v>96</v>
      </c>
    </row>
    <row r="45" spans="1:8" x14ac:dyDescent="0.25">
      <c r="A45" s="97" t="s">
        <v>146</v>
      </c>
      <c r="B45" s="95">
        <v>42027</v>
      </c>
      <c r="C45" s="117">
        <v>13394</v>
      </c>
      <c r="D45" s="96"/>
      <c r="E45" s="97" t="s">
        <v>147</v>
      </c>
      <c r="F45" s="66"/>
      <c r="G45" s="96">
        <v>1</v>
      </c>
      <c r="H45" s="91" t="s">
        <v>96</v>
      </c>
    </row>
    <row r="46" spans="1:8" x14ac:dyDescent="0.25">
      <c r="A46" s="97" t="s">
        <v>148</v>
      </c>
      <c r="B46" s="95">
        <v>42032</v>
      </c>
      <c r="C46" s="111">
        <v>929099</v>
      </c>
      <c r="D46" s="96"/>
      <c r="E46" s="97" t="s">
        <v>149</v>
      </c>
      <c r="F46" s="66"/>
      <c r="G46" s="96">
        <v>2</v>
      </c>
      <c r="H46" s="91" t="s">
        <v>96</v>
      </c>
    </row>
    <row r="47" spans="1:8" x14ac:dyDescent="0.25">
      <c r="A47" s="93" t="s">
        <v>29</v>
      </c>
      <c r="B47" s="90">
        <v>42032</v>
      </c>
      <c r="C47" s="111">
        <v>13394</v>
      </c>
      <c r="D47" s="91">
        <v>11740</v>
      </c>
      <c r="E47" s="93" t="s">
        <v>15</v>
      </c>
      <c r="F47" s="112" t="s">
        <v>150</v>
      </c>
      <c r="G47" s="91">
        <v>20</v>
      </c>
      <c r="H47" s="91" t="s">
        <v>96</v>
      </c>
    </row>
    <row r="48" spans="1:8" x14ac:dyDescent="0.25">
      <c r="A48" s="97" t="s">
        <v>151</v>
      </c>
      <c r="B48" s="95">
        <v>42037</v>
      </c>
      <c r="C48" s="111">
        <v>13394</v>
      </c>
      <c r="D48" s="96" t="s">
        <v>152</v>
      </c>
      <c r="E48" s="97" t="s">
        <v>153</v>
      </c>
      <c r="F48" s="66" t="s">
        <v>154</v>
      </c>
      <c r="G48" s="96">
        <v>20</v>
      </c>
      <c r="H48" s="91" t="s">
        <v>96</v>
      </c>
    </row>
    <row r="49" spans="1:8" x14ac:dyDescent="0.25">
      <c r="A49" s="97" t="s">
        <v>155</v>
      </c>
      <c r="B49" s="95">
        <v>42037</v>
      </c>
      <c r="C49" s="111" t="s">
        <v>106</v>
      </c>
      <c r="D49" s="96"/>
      <c r="E49" s="97" t="s">
        <v>156</v>
      </c>
      <c r="F49" s="99"/>
      <c r="G49" s="96">
        <v>2</v>
      </c>
      <c r="H49" s="91" t="s">
        <v>96</v>
      </c>
    </row>
    <row r="50" spans="1:8" x14ac:dyDescent="0.25">
      <c r="A50" s="97" t="s">
        <v>28</v>
      </c>
      <c r="B50" s="118">
        <v>42038</v>
      </c>
      <c r="C50" s="111">
        <v>13394</v>
      </c>
      <c r="D50" s="96">
        <v>3138008</v>
      </c>
      <c r="E50" s="97" t="s">
        <v>157</v>
      </c>
      <c r="F50" s="96" t="s">
        <v>158</v>
      </c>
      <c r="G50" s="96">
        <v>10</v>
      </c>
      <c r="H50" s="91" t="s">
        <v>96</v>
      </c>
    </row>
    <row r="51" spans="1:8" x14ac:dyDescent="0.25">
      <c r="A51" s="97" t="s">
        <v>28</v>
      </c>
      <c r="B51" s="118">
        <v>42038</v>
      </c>
      <c r="C51" s="111">
        <v>13394</v>
      </c>
      <c r="D51" s="97">
        <v>3138013</v>
      </c>
      <c r="E51" s="97" t="s">
        <v>159</v>
      </c>
      <c r="F51" s="99" t="s">
        <v>160</v>
      </c>
      <c r="G51" s="96">
        <v>10</v>
      </c>
      <c r="H51" s="91" t="s">
        <v>96</v>
      </c>
    </row>
    <row r="52" spans="1:8" x14ac:dyDescent="0.25">
      <c r="A52" s="97" t="s">
        <v>28</v>
      </c>
      <c r="B52" s="118">
        <v>42038</v>
      </c>
      <c r="C52" s="111">
        <v>13394</v>
      </c>
      <c r="D52" s="96">
        <v>3138016</v>
      </c>
      <c r="E52" s="97" t="s">
        <v>157</v>
      </c>
      <c r="F52" s="99" t="s">
        <v>161</v>
      </c>
      <c r="G52" s="96">
        <v>10</v>
      </c>
      <c r="H52" s="91" t="s">
        <v>96</v>
      </c>
    </row>
    <row r="53" spans="1:8" x14ac:dyDescent="0.25">
      <c r="A53" s="97" t="s">
        <v>28</v>
      </c>
      <c r="B53" s="118">
        <v>42038</v>
      </c>
      <c r="C53" s="111">
        <v>13394</v>
      </c>
      <c r="D53" s="119">
        <v>2321100</v>
      </c>
      <c r="E53" s="97" t="s">
        <v>162</v>
      </c>
      <c r="F53" s="99" t="s">
        <v>163</v>
      </c>
      <c r="G53" s="96">
        <v>6</v>
      </c>
      <c r="H53" s="91" t="s">
        <v>96</v>
      </c>
    </row>
    <row r="54" spans="1:8" x14ac:dyDescent="0.25">
      <c r="A54" s="97" t="s">
        <v>28</v>
      </c>
      <c r="B54" s="118">
        <v>42038</v>
      </c>
      <c r="C54" s="111">
        <v>13394</v>
      </c>
      <c r="D54" s="96">
        <v>2115008</v>
      </c>
      <c r="E54" s="97" t="s">
        <v>164</v>
      </c>
      <c r="F54" s="99" t="s">
        <v>165</v>
      </c>
      <c r="G54" s="96">
        <v>2</v>
      </c>
      <c r="H54" s="91" t="s">
        <v>96</v>
      </c>
    </row>
    <row r="55" spans="1:8" x14ac:dyDescent="0.25">
      <c r="A55" s="97" t="s">
        <v>28</v>
      </c>
      <c r="B55" s="118">
        <v>42038</v>
      </c>
      <c r="C55" s="111">
        <v>13394</v>
      </c>
      <c r="D55" s="96">
        <v>1001308</v>
      </c>
      <c r="E55" s="97" t="s">
        <v>166</v>
      </c>
      <c r="F55" s="99" t="s">
        <v>167</v>
      </c>
      <c r="G55" s="96">
        <v>30</v>
      </c>
      <c r="H55" s="91" t="s">
        <v>96</v>
      </c>
    </row>
    <row r="56" spans="1:8" x14ac:dyDescent="0.25">
      <c r="A56" s="97" t="s">
        <v>28</v>
      </c>
      <c r="B56" s="118">
        <v>42038</v>
      </c>
      <c r="C56" s="111">
        <v>13394</v>
      </c>
      <c r="D56" s="96">
        <v>3123006</v>
      </c>
      <c r="E56" s="97" t="s">
        <v>168</v>
      </c>
      <c r="F56" s="99" t="s">
        <v>169</v>
      </c>
      <c r="G56" s="96">
        <v>5</v>
      </c>
      <c r="H56" s="91" t="s">
        <v>96</v>
      </c>
    </row>
    <row r="57" spans="1:8" x14ac:dyDescent="0.25">
      <c r="A57" s="97" t="s">
        <v>28</v>
      </c>
      <c r="B57" s="118">
        <v>42038</v>
      </c>
      <c r="C57" s="111">
        <v>13394</v>
      </c>
      <c r="D57" s="96">
        <v>4031025</v>
      </c>
      <c r="E57" s="97" t="s">
        <v>170</v>
      </c>
      <c r="F57" s="99" t="s">
        <v>171</v>
      </c>
      <c r="G57" s="96">
        <v>2</v>
      </c>
      <c r="H57" s="91" t="s">
        <v>96</v>
      </c>
    </row>
    <row r="58" spans="1:8" x14ac:dyDescent="0.25">
      <c r="A58" s="97" t="s">
        <v>28</v>
      </c>
      <c r="B58" s="118">
        <v>42038</v>
      </c>
      <c r="C58" s="111">
        <v>13394</v>
      </c>
      <c r="D58" s="96">
        <v>15540005</v>
      </c>
      <c r="E58" s="97" t="s">
        <v>172</v>
      </c>
      <c r="F58" s="99" t="s">
        <v>173</v>
      </c>
      <c r="G58" s="96">
        <v>10</v>
      </c>
      <c r="H58" s="91" t="s">
        <v>96</v>
      </c>
    </row>
    <row r="59" spans="1:8" x14ac:dyDescent="0.25">
      <c r="A59" s="97" t="s">
        <v>28</v>
      </c>
      <c r="B59" s="118">
        <v>42038</v>
      </c>
      <c r="C59" s="111">
        <v>13394</v>
      </c>
      <c r="D59" s="97">
        <v>3913008</v>
      </c>
      <c r="E59" s="97" t="s">
        <v>174</v>
      </c>
      <c r="F59" s="99" t="s">
        <v>175</v>
      </c>
      <c r="G59" s="96">
        <v>10</v>
      </c>
      <c r="H59" s="91" t="s">
        <v>96</v>
      </c>
    </row>
    <row r="60" spans="1:8" x14ac:dyDescent="0.25">
      <c r="A60" s="97" t="s">
        <v>28</v>
      </c>
      <c r="B60" s="118">
        <v>42038</v>
      </c>
      <c r="C60" s="111">
        <v>13394</v>
      </c>
      <c r="D60" s="96">
        <v>3913012</v>
      </c>
      <c r="E60" s="97" t="s">
        <v>176</v>
      </c>
      <c r="F60" s="99" t="s">
        <v>177</v>
      </c>
      <c r="G60" s="96">
        <v>10</v>
      </c>
      <c r="H60" s="91" t="s">
        <v>96</v>
      </c>
    </row>
    <row r="61" spans="1:8" x14ac:dyDescent="0.25">
      <c r="A61" s="97" t="s">
        <v>28</v>
      </c>
      <c r="B61" s="118">
        <v>42038</v>
      </c>
      <c r="C61" s="111">
        <v>13394</v>
      </c>
      <c r="D61" s="96">
        <v>3913016</v>
      </c>
      <c r="E61" s="97" t="s">
        <v>176</v>
      </c>
      <c r="F61" s="99" t="s">
        <v>161</v>
      </c>
      <c r="G61" s="96">
        <v>10</v>
      </c>
      <c r="H61" s="91" t="s">
        <v>96</v>
      </c>
    </row>
    <row r="62" spans="1:8" x14ac:dyDescent="0.25">
      <c r="A62" s="97" t="s">
        <v>28</v>
      </c>
      <c r="B62" s="118">
        <v>42038</v>
      </c>
      <c r="C62" s="111">
        <v>13394</v>
      </c>
      <c r="D62" s="96">
        <v>3913025</v>
      </c>
      <c r="E62" s="97" t="s">
        <v>176</v>
      </c>
      <c r="F62" s="99" t="s">
        <v>178</v>
      </c>
      <c r="G62" s="96">
        <v>2</v>
      </c>
      <c r="H62" s="91" t="s">
        <v>96</v>
      </c>
    </row>
    <row r="63" spans="1:8" x14ac:dyDescent="0.25">
      <c r="A63" s="97" t="s">
        <v>28</v>
      </c>
      <c r="B63" s="118">
        <v>42038</v>
      </c>
      <c r="C63" s="111">
        <v>13394</v>
      </c>
      <c r="D63" s="96">
        <v>11526508</v>
      </c>
      <c r="E63" s="97" t="s">
        <v>179</v>
      </c>
      <c r="F63" s="99" t="s">
        <v>175</v>
      </c>
      <c r="G63" s="96">
        <v>20</v>
      </c>
      <c r="H63" s="91" t="s">
        <v>96</v>
      </c>
    </row>
    <row r="64" spans="1:8" x14ac:dyDescent="0.25">
      <c r="A64" s="97" t="s">
        <v>28</v>
      </c>
      <c r="B64" s="118">
        <v>42038</v>
      </c>
      <c r="C64" s="111">
        <v>13394</v>
      </c>
      <c r="D64" s="96">
        <v>3138205</v>
      </c>
      <c r="E64" s="99" t="s">
        <v>180</v>
      </c>
      <c r="F64" s="99" t="s">
        <v>181</v>
      </c>
      <c r="G64" s="96">
        <v>10</v>
      </c>
      <c r="H64" s="91" t="s">
        <v>96</v>
      </c>
    </row>
    <row r="65" spans="1:8" x14ac:dyDescent="0.25">
      <c r="A65" s="97" t="s">
        <v>28</v>
      </c>
      <c r="B65" s="118">
        <v>42038</v>
      </c>
      <c r="C65" s="111">
        <v>13394</v>
      </c>
      <c r="D65" s="98">
        <v>3138208</v>
      </c>
      <c r="E65" s="97" t="s">
        <v>180</v>
      </c>
      <c r="F65" s="99" t="s">
        <v>175</v>
      </c>
      <c r="G65" s="96">
        <v>10</v>
      </c>
      <c r="H65" s="91" t="s">
        <v>96</v>
      </c>
    </row>
    <row r="66" spans="1:8" x14ac:dyDescent="0.25">
      <c r="A66" s="97" t="s">
        <v>28</v>
      </c>
      <c r="B66" s="118">
        <v>42038</v>
      </c>
      <c r="C66" s="111">
        <v>13394</v>
      </c>
      <c r="D66" s="96">
        <v>3138213</v>
      </c>
      <c r="E66" s="97" t="s">
        <v>180</v>
      </c>
      <c r="F66" s="99" t="s">
        <v>160</v>
      </c>
      <c r="G66" s="96">
        <v>10</v>
      </c>
      <c r="H66" s="91" t="s">
        <v>96</v>
      </c>
    </row>
    <row r="67" spans="1:8" x14ac:dyDescent="0.25">
      <c r="A67" s="97" t="s">
        <v>28</v>
      </c>
      <c r="B67" s="118">
        <v>42038</v>
      </c>
      <c r="C67" s="111">
        <v>13394</v>
      </c>
      <c r="D67" s="96">
        <v>3138216</v>
      </c>
      <c r="E67" s="97" t="s">
        <v>182</v>
      </c>
      <c r="F67" s="99" t="s">
        <v>161</v>
      </c>
      <c r="G67" s="96">
        <v>10</v>
      </c>
      <c r="H67" s="91" t="s">
        <v>96</v>
      </c>
    </row>
    <row r="68" spans="1:8" x14ac:dyDescent="0.25">
      <c r="A68" s="97" t="s">
        <v>28</v>
      </c>
      <c r="B68" s="118">
        <v>42038</v>
      </c>
      <c r="C68" s="111">
        <v>13394</v>
      </c>
      <c r="D68" s="96">
        <v>3138005</v>
      </c>
      <c r="E68" s="97" t="s">
        <v>157</v>
      </c>
      <c r="F68" s="99" t="s">
        <v>181</v>
      </c>
      <c r="G68" s="96">
        <v>10</v>
      </c>
      <c r="H68" s="91" t="s">
        <v>96</v>
      </c>
    </row>
    <row r="69" spans="1:8" x14ac:dyDescent="0.25">
      <c r="A69" s="97" t="s">
        <v>33</v>
      </c>
      <c r="B69" s="118">
        <v>42039</v>
      </c>
      <c r="C69" s="111">
        <v>13394</v>
      </c>
      <c r="D69" s="96"/>
      <c r="E69" s="97" t="s">
        <v>183</v>
      </c>
      <c r="F69" s="99" t="s">
        <v>184</v>
      </c>
      <c r="G69" s="96">
        <v>100</v>
      </c>
      <c r="H69" s="91" t="s">
        <v>96</v>
      </c>
    </row>
    <row r="70" spans="1:8" x14ac:dyDescent="0.25">
      <c r="A70" s="97" t="s">
        <v>33</v>
      </c>
      <c r="B70" s="118">
        <v>42039</v>
      </c>
      <c r="C70" s="111">
        <v>13394</v>
      </c>
      <c r="D70" s="96"/>
      <c r="E70" s="97" t="s">
        <v>185</v>
      </c>
      <c r="F70" s="99" t="s">
        <v>186</v>
      </c>
      <c r="G70" s="96">
        <v>200</v>
      </c>
      <c r="H70" s="91" t="s">
        <v>96</v>
      </c>
    </row>
    <row r="71" spans="1:8" x14ac:dyDescent="0.25">
      <c r="A71" s="97" t="s">
        <v>33</v>
      </c>
      <c r="B71" s="118">
        <v>42039</v>
      </c>
      <c r="C71" s="111">
        <v>13394</v>
      </c>
      <c r="D71" s="96"/>
      <c r="E71" s="97" t="s">
        <v>187</v>
      </c>
      <c r="F71" s="99" t="s">
        <v>188</v>
      </c>
      <c r="G71" s="96">
        <v>10</v>
      </c>
      <c r="H71" s="91" t="s">
        <v>96</v>
      </c>
    </row>
    <row r="72" spans="1:8" x14ac:dyDescent="0.25">
      <c r="A72" s="97" t="s">
        <v>33</v>
      </c>
      <c r="B72" s="118">
        <v>42039</v>
      </c>
      <c r="C72" s="111">
        <v>13394</v>
      </c>
      <c r="D72" s="96"/>
      <c r="E72" s="97" t="s">
        <v>189</v>
      </c>
      <c r="F72" s="99" t="s">
        <v>190</v>
      </c>
      <c r="G72" s="96">
        <v>4</v>
      </c>
      <c r="H72" s="91" t="s">
        <v>96</v>
      </c>
    </row>
    <row r="73" spans="1:8" x14ac:dyDescent="0.25">
      <c r="A73" s="97" t="s">
        <v>33</v>
      </c>
      <c r="B73" s="118">
        <v>42039</v>
      </c>
      <c r="C73" s="111">
        <v>13394</v>
      </c>
      <c r="D73" s="96"/>
      <c r="E73" s="97" t="s">
        <v>191</v>
      </c>
      <c r="F73" s="99" t="s">
        <v>192</v>
      </c>
      <c r="G73" s="96">
        <v>18</v>
      </c>
      <c r="H73" s="91" t="s">
        <v>96</v>
      </c>
    </row>
    <row r="74" spans="1:8" x14ac:dyDescent="0.25">
      <c r="A74" s="97" t="s">
        <v>32</v>
      </c>
      <c r="B74" s="95">
        <v>42040</v>
      </c>
      <c r="C74" s="100">
        <v>13394</v>
      </c>
      <c r="D74" s="96"/>
      <c r="E74" s="97" t="s">
        <v>193</v>
      </c>
      <c r="F74" s="99"/>
      <c r="G74" s="96">
        <v>1</v>
      </c>
      <c r="H74" s="91" t="s">
        <v>96</v>
      </c>
    </row>
    <row r="75" spans="1:8" x14ac:dyDescent="0.25">
      <c r="A75" s="97" t="s">
        <v>32</v>
      </c>
      <c r="B75" s="120">
        <v>42040</v>
      </c>
      <c r="C75" s="100">
        <v>13394</v>
      </c>
      <c r="D75" s="121"/>
      <c r="E75" s="121" t="s">
        <v>194</v>
      </c>
      <c r="F75" s="99"/>
      <c r="G75" s="96">
        <v>2</v>
      </c>
      <c r="H75" s="91" t="s">
        <v>96</v>
      </c>
    </row>
    <row r="76" spans="1:8" x14ac:dyDescent="0.25">
      <c r="A76" s="97" t="s">
        <v>39</v>
      </c>
      <c r="B76" s="118">
        <v>42076</v>
      </c>
      <c r="C76" s="111">
        <v>13394</v>
      </c>
      <c r="D76" s="109" t="s">
        <v>195</v>
      </c>
      <c r="E76" s="102" t="s">
        <v>196</v>
      </c>
      <c r="F76" s="101"/>
      <c r="G76" s="96">
        <v>1</v>
      </c>
      <c r="H76" s="91" t="s">
        <v>96</v>
      </c>
    </row>
    <row r="77" spans="1:8" x14ac:dyDescent="0.25">
      <c r="A77" s="97" t="s">
        <v>39</v>
      </c>
      <c r="B77" s="118">
        <v>42076</v>
      </c>
      <c r="C77" s="111">
        <v>13394</v>
      </c>
      <c r="D77" s="103" t="s">
        <v>197</v>
      </c>
      <c r="E77" s="104" t="s">
        <v>198</v>
      </c>
      <c r="F77" s="101"/>
      <c r="G77" s="96">
        <v>1</v>
      </c>
      <c r="H77" s="91" t="s">
        <v>96</v>
      </c>
    </row>
    <row r="78" spans="1:8" x14ac:dyDescent="0.25">
      <c r="A78" s="97" t="s">
        <v>39</v>
      </c>
      <c r="B78" s="118">
        <v>42076</v>
      </c>
      <c r="C78" s="111">
        <v>13394</v>
      </c>
      <c r="D78" s="109" t="s">
        <v>199</v>
      </c>
      <c r="E78" s="75" t="s">
        <v>200</v>
      </c>
      <c r="F78" s="101"/>
      <c r="G78" s="96">
        <v>1</v>
      </c>
      <c r="H78" s="91" t="s">
        <v>96</v>
      </c>
    </row>
    <row r="79" spans="1:8" x14ac:dyDescent="0.25">
      <c r="A79" s="97" t="s">
        <v>39</v>
      </c>
      <c r="B79" s="118">
        <v>42076</v>
      </c>
      <c r="C79" s="111">
        <v>13394</v>
      </c>
      <c r="D79" s="75" t="s">
        <v>201</v>
      </c>
      <c r="E79" s="75" t="s">
        <v>202</v>
      </c>
      <c r="F79" s="101"/>
      <c r="G79" s="96">
        <v>1</v>
      </c>
      <c r="H79" s="91" t="s">
        <v>96</v>
      </c>
    </row>
    <row r="80" spans="1:8" x14ac:dyDescent="0.25">
      <c r="A80" s="97" t="s">
        <v>39</v>
      </c>
      <c r="B80" s="118">
        <v>42076</v>
      </c>
      <c r="C80" s="111">
        <v>13394</v>
      </c>
      <c r="D80" s="75" t="s">
        <v>203</v>
      </c>
      <c r="E80" s="75" t="s">
        <v>204</v>
      </c>
      <c r="F80" s="101"/>
      <c r="G80" s="96">
        <v>1</v>
      </c>
      <c r="H80" s="91" t="s">
        <v>96</v>
      </c>
    </row>
    <row r="81" spans="1:8" x14ac:dyDescent="0.25">
      <c r="A81" s="97" t="s">
        <v>39</v>
      </c>
      <c r="B81" s="118">
        <v>42076</v>
      </c>
      <c r="C81" s="111">
        <v>13394</v>
      </c>
      <c r="D81" s="75" t="s">
        <v>205</v>
      </c>
      <c r="E81" s="75" t="s">
        <v>206</v>
      </c>
      <c r="F81" s="101"/>
      <c r="G81" s="96">
        <v>1</v>
      </c>
      <c r="H81" s="91" t="s">
        <v>96</v>
      </c>
    </row>
    <row r="82" spans="1:8" x14ac:dyDescent="0.25">
      <c r="A82" s="97" t="s">
        <v>39</v>
      </c>
      <c r="B82" s="118">
        <v>42076</v>
      </c>
      <c r="C82" s="111">
        <v>13394</v>
      </c>
      <c r="D82" s="75" t="s">
        <v>207</v>
      </c>
      <c r="E82" s="75" t="s">
        <v>208</v>
      </c>
      <c r="F82" s="101"/>
      <c r="G82" s="96">
        <v>1</v>
      </c>
      <c r="H82" s="91" t="s">
        <v>96</v>
      </c>
    </row>
    <row r="83" spans="1:8" x14ac:dyDescent="0.25">
      <c r="A83" s="97" t="s">
        <v>39</v>
      </c>
      <c r="B83" s="118">
        <v>42076</v>
      </c>
      <c r="C83" s="111">
        <v>13394</v>
      </c>
      <c r="D83" s="66" t="s">
        <v>209</v>
      </c>
      <c r="E83" s="75" t="s">
        <v>210</v>
      </c>
      <c r="F83" s="66"/>
      <c r="G83" s="105">
        <v>1</v>
      </c>
      <c r="H83" s="91" t="s">
        <v>96</v>
      </c>
    </row>
    <row r="84" spans="1:8" x14ac:dyDescent="0.25">
      <c r="A84" s="97" t="s">
        <v>39</v>
      </c>
      <c r="B84" s="118">
        <v>42076</v>
      </c>
      <c r="C84" s="111">
        <v>13394</v>
      </c>
      <c r="D84" s="66">
        <v>24187</v>
      </c>
      <c r="E84" s="123" t="s">
        <v>211</v>
      </c>
      <c r="F84" s="66"/>
      <c r="G84" s="105">
        <v>1</v>
      </c>
      <c r="H84" s="91" t="s">
        <v>96</v>
      </c>
    </row>
    <row r="85" spans="1:8" x14ac:dyDescent="0.25">
      <c r="A85" s="97" t="s">
        <v>39</v>
      </c>
      <c r="B85" s="118">
        <v>42076</v>
      </c>
      <c r="C85" s="111">
        <v>13394</v>
      </c>
      <c r="D85" s="66" t="s">
        <v>212</v>
      </c>
      <c r="E85" s="109" t="s">
        <v>213</v>
      </c>
      <c r="F85" s="66"/>
      <c r="G85" s="105">
        <v>1</v>
      </c>
      <c r="H85" s="91" t="s">
        <v>96</v>
      </c>
    </row>
    <row r="86" spans="1:8" x14ac:dyDescent="0.25">
      <c r="A86" s="97" t="s">
        <v>39</v>
      </c>
      <c r="B86" s="118">
        <v>42076</v>
      </c>
      <c r="C86" s="111">
        <v>13394</v>
      </c>
      <c r="D86" s="66">
        <v>50394</v>
      </c>
      <c r="E86" s="109" t="s">
        <v>214</v>
      </c>
      <c r="F86" s="66"/>
      <c r="G86" s="96">
        <v>1</v>
      </c>
      <c r="H86" s="91" t="s">
        <v>96</v>
      </c>
    </row>
    <row r="87" spans="1:8" x14ac:dyDescent="0.25">
      <c r="A87" s="97" t="s">
        <v>39</v>
      </c>
      <c r="B87" s="118">
        <v>42076</v>
      </c>
      <c r="C87" s="111">
        <v>13394</v>
      </c>
      <c r="D87" s="66">
        <v>24179</v>
      </c>
      <c r="E87" s="109" t="s">
        <v>215</v>
      </c>
      <c r="F87" s="66"/>
      <c r="G87" s="96">
        <v>1</v>
      </c>
      <c r="H87" s="91" t="s">
        <v>96</v>
      </c>
    </row>
    <row r="88" spans="1:8" x14ac:dyDescent="0.25">
      <c r="A88" s="97" t="s">
        <v>39</v>
      </c>
      <c r="B88" s="118">
        <v>42076</v>
      </c>
      <c r="C88" s="111">
        <v>13394</v>
      </c>
      <c r="D88" s="66" t="s">
        <v>216</v>
      </c>
      <c r="E88" s="99" t="s">
        <v>217</v>
      </c>
      <c r="F88" s="66"/>
      <c r="G88" s="96">
        <v>1</v>
      </c>
      <c r="H88" s="91" t="s">
        <v>96</v>
      </c>
    </row>
    <row r="89" spans="1:8" x14ac:dyDescent="0.25">
      <c r="A89" s="97" t="s">
        <v>39</v>
      </c>
      <c r="B89" s="118">
        <v>42076</v>
      </c>
      <c r="C89" s="111">
        <v>13394</v>
      </c>
      <c r="D89" s="66" t="s">
        <v>209</v>
      </c>
      <c r="E89" s="109" t="s">
        <v>218</v>
      </c>
      <c r="F89" s="66"/>
      <c r="G89" s="96">
        <v>1</v>
      </c>
      <c r="H89" s="91" t="s">
        <v>96</v>
      </c>
    </row>
    <row r="90" spans="1:8" x14ac:dyDescent="0.25">
      <c r="A90" s="97" t="s">
        <v>39</v>
      </c>
      <c r="B90" s="118">
        <v>42076</v>
      </c>
      <c r="C90" s="111">
        <v>13394</v>
      </c>
      <c r="D90" s="66">
        <v>50394</v>
      </c>
      <c r="E90" s="109" t="s">
        <v>214</v>
      </c>
      <c r="F90" s="66"/>
      <c r="G90" s="96">
        <v>1</v>
      </c>
      <c r="H90" s="91" t="s">
        <v>96</v>
      </c>
    </row>
    <row r="91" spans="1:8" x14ac:dyDescent="0.25">
      <c r="A91" s="97" t="s">
        <v>39</v>
      </c>
      <c r="B91" s="118">
        <v>42076</v>
      </c>
      <c r="C91" s="111">
        <v>13394</v>
      </c>
      <c r="D91" s="66">
        <v>24315</v>
      </c>
      <c r="E91" s="99" t="s">
        <v>219</v>
      </c>
      <c r="F91" s="66"/>
      <c r="G91" s="96">
        <v>1</v>
      </c>
      <c r="H91" s="91" t="s">
        <v>96</v>
      </c>
    </row>
    <row r="92" spans="1:8" x14ac:dyDescent="0.25">
      <c r="A92" s="97" t="s">
        <v>39</v>
      </c>
      <c r="B92" s="118">
        <v>42076</v>
      </c>
      <c r="C92" s="111">
        <v>13394</v>
      </c>
      <c r="D92" s="101" t="s">
        <v>220</v>
      </c>
      <c r="E92" s="99" t="s">
        <v>221</v>
      </c>
      <c r="F92" s="66"/>
      <c r="G92" s="96">
        <v>1</v>
      </c>
      <c r="H92" s="91" t="s">
        <v>96</v>
      </c>
    </row>
    <row r="93" spans="1:8" ht="60" x14ac:dyDescent="0.25">
      <c r="A93" s="97" t="s">
        <v>39</v>
      </c>
      <c r="B93" s="118">
        <v>42076</v>
      </c>
      <c r="C93" s="111">
        <v>13394</v>
      </c>
      <c r="D93" s="122" t="s">
        <v>222</v>
      </c>
      <c r="E93" s="124" t="s">
        <v>223</v>
      </c>
      <c r="F93" s="66"/>
      <c r="G93" s="96">
        <v>1</v>
      </c>
      <c r="H93" s="91" t="s">
        <v>96</v>
      </c>
    </row>
    <row r="94" spans="1:8" x14ac:dyDescent="0.25">
      <c r="A94" s="97" t="s">
        <v>224</v>
      </c>
      <c r="B94" s="80">
        <v>42048</v>
      </c>
      <c r="C94" s="111">
        <v>13394</v>
      </c>
      <c r="D94" s="96" t="s">
        <v>225</v>
      </c>
      <c r="E94" s="94" t="s">
        <v>226</v>
      </c>
      <c r="F94" s="106"/>
      <c r="G94" s="125">
        <v>1</v>
      </c>
      <c r="H94" s="91" t="s">
        <v>96</v>
      </c>
    </row>
    <row r="95" spans="1:8" x14ac:dyDescent="0.25">
      <c r="A95" s="97" t="s">
        <v>132</v>
      </c>
      <c r="B95" s="118">
        <v>42048</v>
      </c>
      <c r="C95" s="111">
        <v>13394</v>
      </c>
      <c r="D95" s="96"/>
      <c r="E95" s="93" t="s">
        <v>227</v>
      </c>
      <c r="F95" s="106"/>
      <c r="G95" s="125">
        <v>2</v>
      </c>
      <c r="H95" s="91" t="s">
        <v>96</v>
      </c>
    </row>
    <row r="96" spans="1:8" x14ac:dyDescent="0.25">
      <c r="A96" s="97" t="s">
        <v>228</v>
      </c>
      <c r="B96" s="80">
        <v>42054</v>
      </c>
      <c r="C96" s="111">
        <v>929099</v>
      </c>
      <c r="D96" s="96" t="s">
        <v>229</v>
      </c>
      <c r="E96" s="96" t="s">
        <v>230</v>
      </c>
      <c r="F96" s="106"/>
      <c r="G96" s="107">
        <v>3</v>
      </c>
      <c r="H96" s="91" t="s">
        <v>96</v>
      </c>
    </row>
    <row r="97" spans="1:8" x14ac:dyDescent="0.25">
      <c r="A97" s="97" t="s">
        <v>224</v>
      </c>
      <c r="B97" s="80">
        <v>42058</v>
      </c>
      <c r="C97" s="111">
        <v>13394</v>
      </c>
      <c r="D97" s="96" t="s">
        <v>225</v>
      </c>
      <c r="E97" s="94" t="s">
        <v>226</v>
      </c>
      <c r="F97" s="106"/>
      <c r="G97" s="125">
        <v>1</v>
      </c>
      <c r="H97" s="91" t="s">
        <v>96</v>
      </c>
    </row>
    <row r="98" spans="1:8" x14ac:dyDescent="0.25">
      <c r="A98" s="97" t="s">
        <v>231</v>
      </c>
      <c r="B98" s="118">
        <v>42058</v>
      </c>
      <c r="C98" s="111">
        <v>13394</v>
      </c>
      <c r="D98" s="108">
        <v>16505059</v>
      </c>
      <c r="E98" s="96" t="s">
        <v>232</v>
      </c>
      <c r="F98" s="126"/>
      <c r="G98" s="125">
        <v>60</v>
      </c>
      <c r="H98" s="91" t="s">
        <v>96</v>
      </c>
    </row>
    <row r="99" spans="1:8" x14ac:dyDescent="0.25">
      <c r="A99" s="97" t="s">
        <v>74</v>
      </c>
      <c r="B99" s="118">
        <v>42061</v>
      </c>
      <c r="C99" s="111">
        <v>13394</v>
      </c>
      <c r="D99" s="127" t="s">
        <v>233</v>
      </c>
      <c r="E99" s="120" t="s">
        <v>234</v>
      </c>
      <c r="F99" s="126"/>
      <c r="G99" s="125">
        <v>2</v>
      </c>
      <c r="H99" s="91" t="s">
        <v>96</v>
      </c>
    </row>
    <row r="100" spans="1:8" x14ac:dyDescent="0.25">
      <c r="A100" s="97" t="s">
        <v>74</v>
      </c>
      <c r="B100" s="118">
        <v>42061</v>
      </c>
      <c r="C100" s="111">
        <v>13394</v>
      </c>
      <c r="D100" s="127" t="s">
        <v>235</v>
      </c>
      <c r="E100" s="120" t="s">
        <v>236</v>
      </c>
      <c r="F100" s="126"/>
      <c r="G100" s="125">
        <v>2</v>
      </c>
      <c r="H100" s="91" t="s">
        <v>96</v>
      </c>
    </row>
    <row r="101" spans="1:8" x14ac:dyDescent="0.25">
      <c r="A101" s="97" t="s">
        <v>237</v>
      </c>
      <c r="B101" s="118">
        <v>42068</v>
      </c>
      <c r="C101" s="111">
        <v>13394</v>
      </c>
      <c r="D101" s="96"/>
      <c r="E101" s="97" t="s">
        <v>238</v>
      </c>
      <c r="F101" s="66"/>
      <c r="G101" s="96">
        <v>1</v>
      </c>
      <c r="H101" s="91" t="s">
        <v>96</v>
      </c>
    </row>
    <row r="102" spans="1:8" x14ac:dyDescent="0.25">
      <c r="A102" s="97" t="s">
        <v>237</v>
      </c>
      <c r="B102" s="118">
        <v>42068</v>
      </c>
      <c r="C102" s="111">
        <v>13394</v>
      </c>
      <c r="D102" s="96"/>
      <c r="E102" s="97" t="s">
        <v>239</v>
      </c>
      <c r="F102" s="66"/>
      <c r="G102" s="96">
        <v>1</v>
      </c>
      <c r="H102" s="91" t="s">
        <v>96</v>
      </c>
    </row>
    <row r="103" spans="1:8" x14ac:dyDescent="0.25">
      <c r="A103" s="97" t="s">
        <v>237</v>
      </c>
      <c r="B103" s="118">
        <v>42068</v>
      </c>
      <c r="C103" s="111">
        <v>13394</v>
      </c>
      <c r="D103" s="96"/>
      <c r="E103" s="97" t="s">
        <v>240</v>
      </c>
      <c r="F103" s="99"/>
      <c r="G103" s="96">
        <v>1</v>
      </c>
      <c r="H103" s="91" t="s">
        <v>96</v>
      </c>
    </row>
    <row r="104" spans="1:8" x14ac:dyDescent="0.25">
      <c r="A104" s="97" t="s">
        <v>237</v>
      </c>
      <c r="B104" s="118">
        <v>42068</v>
      </c>
      <c r="C104" s="111">
        <v>13394</v>
      </c>
      <c r="D104" s="96"/>
      <c r="E104" s="97" t="s">
        <v>241</v>
      </c>
      <c r="F104" s="99"/>
      <c r="G104" s="96">
        <v>1</v>
      </c>
      <c r="H104" s="91" t="s">
        <v>96</v>
      </c>
    </row>
    <row r="105" spans="1:8" x14ac:dyDescent="0.25">
      <c r="A105" s="97" t="s">
        <v>237</v>
      </c>
      <c r="B105" s="118">
        <v>42068</v>
      </c>
      <c r="C105" s="111">
        <v>13394</v>
      </c>
      <c r="D105" s="96"/>
      <c r="E105" s="97" t="s">
        <v>242</v>
      </c>
      <c r="F105" s="66"/>
      <c r="G105" s="96">
        <v>1</v>
      </c>
      <c r="H105" s="91" t="s">
        <v>96</v>
      </c>
    </row>
    <row r="106" spans="1:8" x14ac:dyDescent="0.25">
      <c r="A106" s="97" t="s">
        <v>237</v>
      </c>
      <c r="B106" s="118">
        <v>42068</v>
      </c>
      <c r="C106" s="111">
        <v>13394</v>
      </c>
      <c r="D106" s="96"/>
      <c r="E106" s="97" t="s">
        <v>243</v>
      </c>
      <c r="F106" s="66"/>
      <c r="G106" s="96">
        <v>1</v>
      </c>
      <c r="H106" s="91" t="s">
        <v>96</v>
      </c>
    </row>
    <row r="107" spans="1:8" x14ac:dyDescent="0.25">
      <c r="A107" s="97" t="s">
        <v>237</v>
      </c>
      <c r="B107" s="118">
        <v>42068</v>
      </c>
      <c r="C107" s="111">
        <v>13394</v>
      </c>
      <c r="D107" s="96"/>
      <c r="E107" s="97" t="s">
        <v>244</v>
      </c>
      <c r="F107" s="66"/>
      <c r="G107" s="96">
        <v>1</v>
      </c>
      <c r="H107" s="91" t="s">
        <v>96</v>
      </c>
    </row>
    <row r="108" spans="1:8" x14ac:dyDescent="0.25">
      <c r="A108" s="97" t="s">
        <v>237</v>
      </c>
      <c r="B108" s="118">
        <v>42069</v>
      </c>
      <c r="C108" s="111">
        <v>13394</v>
      </c>
      <c r="D108" s="96"/>
      <c r="E108" s="97" t="s">
        <v>245</v>
      </c>
      <c r="F108" s="66"/>
      <c r="G108" s="96">
        <v>1</v>
      </c>
      <c r="H108" s="91" t="s">
        <v>96</v>
      </c>
    </row>
    <row r="109" spans="1:8" x14ac:dyDescent="0.25">
      <c r="A109" s="97" t="s">
        <v>246</v>
      </c>
      <c r="B109" s="95">
        <v>42069</v>
      </c>
      <c r="C109" s="111">
        <v>13394</v>
      </c>
      <c r="D109" s="96"/>
      <c r="E109" s="97" t="s">
        <v>247</v>
      </c>
      <c r="F109" s="66"/>
      <c r="G109" s="96">
        <v>30</v>
      </c>
      <c r="H109" s="91" t="s">
        <v>96</v>
      </c>
    </row>
    <row r="110" spans="1:8" x14ac:dyDescent="0.25">
      <c r="A110" s="97" t="s">
        <v>246</v>
      </c>
      <c r="B110" s="95">
        <v>42069</v>
      </c>
      <c r="C110" s="111">
        <v>13394</v>
      </c>
      <c r="D110" s="96"/>
      <c r="E110" s="97" t="s">
        <v>248</v>
      </c>
      <c r="F110" s="66"/>
      <c r="G110" s="96">
        <v>30</v>
      </c>
      <c r="H110" s="91" t="s">
        <v>96</v>
      </c>
    </row>
    <row r="111" spans="1:8" x14ac:dyDescent="0.25">
      <c r="A111" s="97" t="s">
        <v>246</v>
      </c>
      <c r="B111" s="95">
        <v>42069</v>
      </c>
      <c r="C111" s="111">
        <v>13394</v>
      </c>
      <c r="D111" s="96"/>
      <c r="E111" s="97" t="s">
        <v>249</v>
      </c>
      <c r="F111" s="99"/>
      <c r="G111" s="96">
        <v>5</v>
      </c>
      <c r="H111" s="91" t="s">
        <v>96</v>
      </c>
    </row>
    <row r="112" spans="1:8" x14ac:dyDescent="0.25">
      <c r="A112" s="97" t="s">
        <v>246</v>
      </c>
      <c r="B112" s="95">
        <v>42069</v>
      </c>
      <c r="C112" s="111">
        <v>13394</v>
      </c>
      <c r="D112" s="96"/>
      <c r="E112" s="97" t="s">
        <v>250</v>
      </c>
      <c r="F112" s="99"/>
      <c r="G112" s="96">
        <v>2</v>
      </c>
      <c r="H112" s="91" t="s">
        <v>96</v>
      </c>
    </row>
    <row r="113" spans="1:8" x14ac:dyDescent="0.25">
      <c r="A113" s="97" t="s">
        <v>246</v>
      </c>
      <c r="B113" s="95">
        <v>42069</v>
      </c>
      <c r="C113" s="111">
        <v>13394</v>
      </c>
      <c r="D113" s="96"/>
      <c r="E113" s="97" t="s">
        <v>251</v>
      </c>
      <c r="F113" s="99"/>
      <c r="G113" s="96">
        <v>1</v>
      </c>
      <c r="H113" s="91" t="s">
        <v>96</v>
      </c>
    </row>
    <row r="114" spans="1:8" x14ac:dyDescent="0.25">
      <c r="A114" s="42"/>
      <c r="B114" s="46"/>
      <c r="C114" s="48"/>
      <c r="D114" s="43"/>
      <c r="E114" s="42"/>
      <c r="F114" s="49"/>
      <c r="G114" s="43"/>
      <c r="H114" s="32"/>
    </row>
    <row r="115" spans="1:8" x14ac:dyDescent="0.25">
      <c r="A115" s="42"/>
      <c r="B115" s="46"/>
      <c r="C115" s="48"/>
      <c r="D115" s="43"/>
      <c r="E115" s="42"/>
      <c r="F115" s="56"/>
      <c r="G115" s="43"/>
      <c r="H115" s="32"/>
    </row>
    <row r="116" spans="1:8" x14ac:dyDescent="0.25">
      <c r="A116" s="42"/>
      <c r="B116" s="46"/>
      <c r="C116" s="48"/>
      <c r="D116" s="43"/>
      <c r="E116" s="42"/>
      <c r="F116" s="56"/>
      <c r="G116" s="43"/>
      <c r="H116" s="32"/>
    </row>
    <row r="117" spans="1:8" x14ac:dyDescent="0.25">
      <c r="A117" s="42"/>
      <c r="B117" s="46"/>
      <c r="C117" s="53"/>
      <c r="D117" s="43"/>
      <c r="E117" s="42"/>
      <c r="F117" s="56"/>
      <c r="G117" s="43"/>
      <c r="H117" s="32"/>
    </row>
    <row r="118" spans="1:8" x14ac:dyDescent="0.25">
      <c r="A118" s="42"/>
      <c r="B118" s="58"/>
      <c r="C118" s="48"/>
      <c r="D118" s="42"/>
      <c r="E118" s="42"/>
      <c r="F118" s="49"/>
      <c r="G118" s="42"/>
      <c r="H118" s="32"/>
    </row>
    <row r="119" spans="1:8" x14ac:dyDescent="0.25">
      <c r="A119" s="37"/>
      <c r="B119" s="35"/>
      <c r="C119" s="53"/>
      <c r="D119" s="32"/>
      <c r="E119" s="54"/>
      <c r="F119" s="59"/>
      <c r="G119" s="32"/>
      <c r="H119" s="32"/>
    </row>
    <row r="120" spans="1:8" x14ac:dyDescent="0.25">
      <c r="A120" s="42"/>
      <c r="B120" s="46"/>
      <c r="C120" s="53"/>
      <c r="D120" s="43"/>
      <c r="E120" s="42"/>
      <c r="F120" s="56"/>
      <c r="G120" s="43"/>
      <c r="H120" s="32"/>
    </row>
    <row r="121" spans="1:8" x14ac:dyDescent="0.25">
      <c r="A121" s="42"/>
      <c r="B121" s="46"/>
      <c r="C121" s="53"/>
      <c r="D121" s="43"/>
      <c r="E121" s="42"/>
      <c r="F121" s="49"/>
      <c r="G121" s="43"/>
      <c r="H121" s="32"/>
    </row>
    <row r="122" spans="1:8" x14ac:dyDescent="0.25">
      <c r="A122" s="42"/>
      <c r="B122" s="44"/>
      <c r="C122" s="53"/>
      <c r="D122" s="43"/>
      <c r="E122" s="42"/>
      <c r="F122" s="43"/>
      <c r="G122" s="43"/>
      <c r="H122" s="32"/>
    </row>
    <row r="123" spans="1:8" x14ac:dyDescent="0.25">
      <c r="A123" s="42"/>
      <c r="B123" s="44"/>
      <c r="C123" s="53"/>
      <c r="D123" s="42"/>
      <c r="E123" s="42"/>
      <c r="F123" s="49"/>
      <c r="G123" s="43"/>
      <c r="H123" s="32"/>
    </row>
    <row r="124" spans="1:8" x14ac:dyDescent="0.25">
      <c r="A124" s="42"/>
      <c r="B124" s="44"/>
      <c r="C124" s="53"/>
      <c r="D124" s="43"/>
      <c r="E124" s="42"/>
      <c r="F124" s="49"/>
      <c r="G124" s="43"/>
      <c r="H124" s="32"/>
    </row>
    <row r="125" spans="1:8" x14ac:dyDescent="0.25">
      <c r="A125" s="42"/>
      <c r="B125" s="44"/>
      <c r="C125" s="53"/>
      <c r="D125" s="60"/>
      <c r="E125" s="42"/>
      <c r="F125" s="49"/>
      <c r="G125" s="43"/>
      <c r="H125" s="32"/>
    </row>
    <row r="126" spans="1:8" x14ac:dyDescent="0.25">
      <c r="A126" s="42"/>
      <c r="B126" s="44"/>
      <c r="C126" s="53"/>
      <c r="D126" s="43"/>
      <c r="E126" s="42"/>
      <c r="F126" s="49"/>
      <c r="G126" s="43"/>
      <c r="H126" s="32"/>
    </row>
    <row r="127" spans="1:8" x14ac:dyDescent="0.25">
      <c r="A127" s="42"/>
      <c r="B127" s="44"/>
      <c r="C127" s="53"/>
      <c r="D127" s="43"/>
      <c r="E127" s="42"/>
      <c r="F127" s="49"/>
      <c r="G127" s="43"/>
      <c r="H127" s="32"/>
    </row>
    <row r="128" spans="1:8" x14ac:dyDescent="0.25">
      <c r="A128" s="42"/>
      <c r="B128" s="44"/>
      <c r="C128" s="53"/>
      <c r="D128" s="43"/>
      <c r="E128" s="61"/>
      <c r="F128" s="49"/>
      <c r="G128" s="43"/>
      <c r="H128" s="31"/>
    </row>
    <row r="129" spans="1:8" x14ac:dyDescent="0.25">
      <c r="A129" s="42"/>
      <c r="B129" s="44"/>
      <c r="C129" s="53"/>
      <c r="D129" s="43"/>
      <c r="E129" s="61"/>
      <c r="F129" s="49"/>
      <c r="G129" s="43"/>
      <c r="H129" s="31"/>
    </row>
    <row r="130" spans="1:8" x14ac:dyDescent="0.25">
      <c r="A130" s="42"/>
      <c r="B130" s="44"/>
      <c r="C130" s="53"/>
      <c r="D130" s="43"/>
      <c r="E130" s="61"/>
      <c r="F130" s="49"/>
      <c r="G130" s="43"/>
      <c r="H130" s="31"/>
    </row>
    <row r="131" spans="1:8" x14ac:dyDescent="0.25">
      <c r="A131" s="42"/>
      <c r="B131" s="44"/>
      <c r="C131" s="53"/>
      <c r="D131" s="42"/>
      <c r="E131" s="61"/>
      <c r="F131" s="49"/>
      <c r="G131" s="43"/>
      <c r="H131" s="31"/>
    </row>
    <row r="132" spans="1:8" x14ac:dyDescent="0.25">
      <c r="A132" s="42"/>
      <c r="B132" s="44"/>
      <c r="C132" s="53"/>
      <c r="D132" s="43"/>
      <c r="E132" s="61"/>
      <c r="F132" s="49"/>
      <c r="G132" s="43"/>
      <c r="H132" s="31"/>
    </row>
    <row r="133" spans="1:8" x14ac:dyDescent="0.25">
      <c r="A133" s="42"/>
      <c r="B133" s="44"/>
      <c r="C133" s="53"/>
      <c r="D133" s="43"/>
      <c r="E133" s="61"/>
      <c r="F133" s="49"/>
      <c r="G133" s="43"/>
      <c r="H133" s="31"/>
    </row>
    <row r="134" spans="1:8" x14ac:dyDescent="0.25">
      <c r="A134" s="42"/>
      <c r="B134" s="44"/>
      <c r="C134" s="53"/>
      <c r="D134" s="43"/>
      <c r="E134" s="61"/>
      <c r="F134" s="49"/>
      <c r="G134" s="43"/>
      <c r="H134" s="31"/>
    </row>
    <row r="135" spans="1:8" x14ac:dyDescent="0.25">
      <c r="A135" s="42"/>
      <c r="B135" s="44"/>
      <c r="C135" s="53"/>
      <c r="D135" s="43"/>
      <c r="E135" s="61"/>
      <c r="F135" s="49"/>
      <c r="G135" s="43"/>
      <c r="H135" s="31"/>
    </row>
    <row r="136" spans="1:8" x14ac:dyDescent="0.25">
      <c r="A136" s="42"/>
      <c r="B136" s="44"/>
      <c r="C136" s="53"/>
      <c r="D136" s="43"/>
      <c r="E136" s="49"/>
      <c r="F136" s="49"/>
      <c r="G136" s="43"/>
      <c r="H136" s="31"/>
    </row>
    <row r="137" spans="1:8" x14ac:dyDescent="0.25">
      <c r="A137" s="42"/>
      <c r="B137" s="44"/>
      <c r="C137" s="53"/>
      <c r="D137" s="62"/>
      <c r="E137" s="42"/>
      <c r="F137" s="49"/>
      <c r="G137" s="43"/>
      <c r="H137" s="31"/>
    </row>
    <row r="138" spans="1:8" x14ac:dyDescent="0.25">
      <c r="A138" s="42"/>
      <c r="B138" s="44"/>
      <c r="C138" s="53"/>
      <c r="D138" s="43"/>
      <c r="E138" s="42"/>
      <c r="F138" s="63"/>
      <c r="G138" s="43"/>
      <c r="H138" s="31"/>
    </row>
    <row r="139" spans="1:8" x14ac:dyDescent="0.25">
      <c r="A139" s="42"/>
      <c r="B139" s="44"/>
      <c r="C139" s="53"/>
      <c r="D139" s="43"/>
      <c r="E139" s="61"/>
      <c r="F139" s="49"/>
      <c r="G139" s="43"/>
      <c r="H139" s="31"/>
    </row>
    <row r="140" spans="1:8" x14ac:dyDescent="0.25">
      <c r="A140" s="42"/>
      <c r="B140" s="44"/>
      <c r="C140" s="53"/>
      <c r="D140" s="43"/>
      <c r="E140" s="61"/>
      <c r="F140" s="49"/>
      <c r="G140" s="43"/>
      <c r="H140" s="31"/>
    </row>
    <row r="141" spans="1:8" x14ac:dyDescent="0.25">
      <c r="A141" s="42"/>
      <c r="B141" s="44"/>
      <c r="C141" s="53"/>
      <c r="D141" s="43"/>
      <c r="E141" s="61"/>
      <c r="F141" s="49"/>
      <c r="G141" s="43"/>
      <c r="H141" s="31"/>
    </row>
    <row r="142" spans="1:8" x14ac:dyDescent="0.25">
      <c r="A142" s="42"/>
      <c r="B142" s="44"/>
      <c r="C142" s="53"/>
      <c r="D142" s="43"/>
      <c r="E142" s="61"/>
      <c r="F142" s="49"/>
      <c r="G142" s="43"/>
      <c r="H142" s="31"/>
    </row>
    <row r="143" spans="1:8" x14ac:dyDescent="0.25">
      <c r="A143" s="42"/>
      <c r="B143" s="44"/>
      <c r="C143" s="53"/>
      <c r="D143" s="43"/>
      <c r="E143" s="61"/>
      <c r="F143" s="49"/>
      <c r="G143" s="43"/>
      <c r="H143" s="31"/>
    </row>
    <row r="144" spans="1:8" x14ac:dyDescent="0.25">
      <c r="A144" s="42"/>
      <c r="B144" s="44"/>
      <c r="C144" s="53"/>
      <c r="D144" s="43"/>
      <c r="E144" s="61"/>
      <c r="F144" s="49"/>
      <c r="G144" s="43"/>
      <c r="H144" s="31"/>
    </row>
    <row r="145" spans="1:8" x14ac:dyDescent="0.25">
      <c r="A145" s="42"/>
      <c r="B145" s="44"/>
      <c r="C145" s="53"/>
      <c r="D145" s="43"/>
      <c r="E145" s="61"/>
      <c r="F145" s="49"/>
      <c r="G145" s="43"/>
      <c r="H145" s="31"/>
    </row>
    <row r="146" spans="1:8" x14ac:dyDescent="0.25">
      <c r="A146" s="42"/>
      <c r="B146" s="44"/>
      <c r="C146" s="53"/>
      <c r="D146" s="43"/>
      <c r="E146" s="61"/>
      <c r="F146" s="49"/>
      <c r="G146" s="43"/>
      <c r="H146" s="31"/>
    </row>
    <row r="147" spans="1:8" x14ac:dyDescent="0.25">
      <c r="A147" s="42"/>
      <c r="B147" s="46"/>
      <c r="C147" s="47"/>
      <c r="D147" s="43"/>
      <c r="E147" s="42"/>
      <c r="F147" s="49"/>
      <c r="G147" s="43"/>
      <c r="H147" s="31"/>
    </row>
    <row r="148" spans="1:8" x14ac:dyDescent="0.25">
      <c r="A148" s="42"/>
      <c r="B148" s="46"/>
      <c r="C148" s="47"/>
      <c r="D148" s="43"/>
      <c r="E148" s="42"/>
      <c r="F148" s="49"/>
      <c r="G148" s="43"/>
      <c r="H148" s="31"/>
    </row>
    <row r="149" spans="1:8" x14ac:dyDescent="0.25">
      <c r="A149" s="42"/>
      <c r="B149" s="57"/>
      <c r="C149" s="47"/>
      <c r="D149" s="65"/>
      <c r="E149" s="65"/>
      <c r="F149" s="49"/>
      <c r="G149" s="43"/>
      <c r="H149" s="31"/>
    </row>
    <row r="150" spans="1:8" x14ac:dyDescent="0.25">
      <c r="A150" s="42"/>
      <c r="B150" s="44"/>
      <c r="C150" s="53"/>
      <c r="D150" s="43"/>
      <c r="E150" s="42"/>
      <c r="F150" s="49"/>
      <c r="G150" s="43"/>
      <c r="H150" s="31"/>
    </row>
    <row r="151" spans="1:8" x14ac:dyDescent="0.25">
      <c r="A151" s="42"/>
      <c r="B151" s="44"/>
      <c r="C151" s="47"/>
      <c r="D151" s="43"/>
      <c r="E151" s="42"/>
      <c r="F151" s="49"/>
      <c r="G151" s="43"/>
      <c r="H151" s="31"/>
    </row>
    <row r="152" spans="1:8" x14ac:dyDescent="0.25">
      <c r="A152" s="42"/>
      <c r="B152" s="44"/>
      <c r="C152" s="47"/>
      <c r="D152" s="62"/>
      <c r="E152" s="66"/>
      <c r="F152" s="49"/>
      <c r="G152" s="43"/>
      <c r="H152" s="31"/>
    </row>
    <row r="153" spans="1:8" x14ac:dyDescent="0.25">
      <c r="A153" s="42"/>
      <c r="B153" s="44"/>
      <c r="C153" s="47"/>
      <c r="D153" s="43"/>
      <c r="E153" s="42"/>
      <c r="F153" s="49"/>
      <c r="G153" s="43"/>
      <c r="H153" s="31"/>
    </row>
    <row r="154" spans="1:8" x14ac:dyDescent="0.25">
      <c r="A154" s="42"/>
      <c r="B154" s="44"/>
      <c r="C154" s="47"/>
      <c r="D154" s="43"/>
      <c r="E154" s="42"/>
      <c r="F154" s="49"/>
      <c r="G154" s="43"/>
      <c r="H154" s="31"/>
    </row>
    <row r="155" spans="1:8" x14ac:dyDescent="0.25">
      <c r="A155" s="42"/>
      <c r="B155" s="44"/>
      <c r="C155" s="47"/>
      <c r="D155" s="43"/>
      <c r="E155" s="42"/>
      <c r="F155" s="49"/>
      <c r="G155" s="43"/>
      <c r="H155" s="31"/>
    </row>
    <row r="156" spans="1:8" x14ac:dyDescent="0.25">
      <c r="A156" s="42"/>
      <c r="B156" s="44"/>
      <c r="C156" s="47"/>
      <c r="D156" s="67"/>
      <c r="E156" s="65"/>
      <c r="F156" s="68"/>
      <c r="G156" s="43"/>
      <c r="H156" s="31"/>
    </row>
    <row r="157" spans="1:8" x14ac:dyDescent="0.25">
      <c r="A157" s="42"/>
      <c r="B157" s="44"/>
      <c r="C157" s="47"/>
      <c r="D157" s="65"/>
      <c r="E157" s="65"/>
      <c r="F157" s="68"/>
      <c r="G157" s="43"/>
      <c r="H157" s="31"/>
    </row>
    <row r="158" spans="1:8" x14ac:dyDescent="0.25">
      <c r="A158" s="42"/>
      <c r="B158" s="44"/>
      <c r="C158" s="47"/>
      <c r="D158" s="67"/>
      <c r="E158" s="65"/>
      <c r="F158" s="69"/>
      <c r="G158" s="43"/>
      <c r="H158" s="31"/>
    </row>
    <row r="159" spans="1:8" x14ac:dyDescent="0.25">
      <c r="A159" s="42"/>
      <c r="B159" s="44"/>
      <c r="C159" s="47"/>
      <c r="D159" s="67"/>
      <c r="E159" s="65"/>
      <c r="F159" s="69"/>
      <c r="G159" s="43"/>
      <c r="H159" s="31"/>
    </row>
    <row r="160" spans="1:8" x14ac:dyDescent="0.25">
      <c r="A160" s="42"/>
      <c r="B160" s="44"/>
      <c r="C160" s="47"/>
      <c r="D160" s="67"/>
      <c r="E160" s="65"/>
      <c r="F160" s="68"/>
      <c r="G160" s="43"/>
      <c r="H160" s="31"/>
    </row>
    <row r="161" spans="1:8" x14ac:dyDescent="0.25">
      <c r="A161" s="42"/>
      <c r="B161" s="44"/>
      <c r="C161" s="53"/>
      <c r="D161" s="70"/>
      <c r="E161" s="65"/>
      <c r="F161" s="68"/>
      <c r="G161" s="43"/>
      <c r="H161" s="31"/>
    </row>
    <row r="162" spans="1:8" x14ac:dyDescent="0.25">
      <c r="A162" s="42"/>
      <c r="B162" s="44"/>
      <c r="C162" s="53"/>
      <c r="D162" s="70"/>
      <c r="E162" s="69"/>
      <c r="F162" s="49"/>
      <c r="G162" s="43"/>
      <c r="H162" s="31"/>
    </row>
    <row r="163" spans="1:8" x14ac:dyDescent="0.25">
      <c r="A163" s="42"/>
      <c r="B163" s="44"/>
      <c r="C163" s="53"/>
      <c r="D163" s="70"/>
      <c r="E163" s="65"/>
      <c r="F163" s="68"/>
      <c r="G163" s="43"/>
      <c r="H163" s="31"/>
    </row>
    <row r="164" spans="1:8" x14ac:dyDescent="0.25">
      <c r="A164" s="42"/>
      <c r="B164" s="44"/>
      <c r="C164" s="53"/>
      <c r="D164" s="71"/>
      <c r="E164" s="72"/>
      <c r="F164" s="69"/>
      <c r="G164" s="43"/>
      <c r="H164" s="31"/>
    </row>
    <row r="165" spans="1:8" x14ac:dyDescent="0.25">
      <c r="A165" s="42"/>
      <c r="B165" s="44"/>
      <c r="C165" s="53"/>
      <c r="D165" s="73"/>
      <c r="E165" s="74"/>
      <c r="F165" s="69"/>
      <c r="G165" s="43"/>
      <c r="H165" s="31"/>
    </row>
    <row r="166" spans="1:8" x14ac:dyDescent="0.25">
      <c r="A166" s="42"/>
      <c r="B166" s="44"/>
      <c r="C166" s="53"/>
      <c r="D166" s="71"/>
      <c r="E166" s="75"/>
      <c r="F166" s="69"/>
      <c r="G166" s="43"/>
      <c r="H166" s="31"/>
    </row>
    <row r="167" spans="1:8" x14ac:dyDescent="0.25">
      <c r="A167" s="42"/>
      <c r="B167" s="44"/>
      <c r="C167" s="53"/>
      <c r="D167" s="76"/>
      <c r="E167" s="75"/>
      <c r="F167" s="69"/>
      <c r="G167" s="43"/>
      <c r="H167" s="31"/>
    </row>
    <row r="168" spans="1:8" x14ac:dyDescent="0.25">
      <c r="A168" s="42"/>
      <c r="B168" s="44"/>
      <c r="C168" s="53"/>
      <c r="D168" s="75"/>
      <c r="E168" s="75"/>
      <c r="F168" s="69"/>
      <c r="G168" s="43"/>
      <c r="H168" s="31"/>
    </row>
    <row r="169" spans="1:8" x14ac:dyDescent="0.25">
      <c r="A169" s="42"/>
      <c r="B169" s="44"/>
      <c r="C169" s="53"/>
      <c r="D169" s="75"/>
      <c r="E169" s="75"/>
      <c r="F169" s="69"/>
      <c r="G169" s="43"/>
      <c r="H169" s="31"/>
    </row>
    <row r="170" spans="1:8" x14ac:dyDescent="0.25">
      <c r="A170" s="42"/>
      <c r="B170" s="44"/>
      <c r="C170" s="53"/>
      <c r="D170" s="75"/>
      <c r="E170" s="75"/>
      <c r="F170" s="69"/>
      <c r="G170" s="43"/>
      <c r="H170" s="31"/>
    </row>
    <row r="171" spans="1:8" x14ac:dyDescent="0.25">
      <c r="A171" s="42"/>
      <c r="B171" s="44"/>
      <c r="C171" s="53"/>
      <c r="D171" s="66"/>
      <c r="E171" s="75"/>
      <c r="F171" s="56"/>
      <c r="G171" s="64"/>
      <c r="H171" s="31"/>
    </row>
    <row r="172" spans="1:8" x14ac:dyDescent="0.25">
      <c r="A172" s="42"/>
      <c r="B172" s="44"/>
      <c r="C172" s="53"/>
      <c r="D172" s="56"/>
      <c r="E172" s="77"/>
      <c r="F172" s="56"/>
      <c r="G172" s="64"/>
      <c r="H172" s="31"/>
    </row>
    <row r="173" spans="1:8" x14ac:dyDescent="0.25">
      <c r="A173" s="42"/>
      <c r="B173" s="44"/>
      <c r="C173" s="53"/>
      <c r="D173" s="56"/>
      <c r="E173" s="71"/>
      <c r="F173" s="56"/>
      <c r="G173" s="64"/>
      <c r="H173" s="31"/>
    </row>
    <row r="174" spans="1:8" x14ac:dyDescent="0.25">
      <c r="A174" s="42"/>
      <c r="B174" s="44"/>
      <c r="C174" s="53"/>
      <c r="D174" s="56"/>
      <c r="E174" s="71"/>
      <c r="F174" s="56"/>
      <c r="G174" s="43"/>
      <c r="H174" s="31"/>
    </row>
    <row r="175" spans="1:8" x14ac:dyDescent="0.25">
      <c r="A175" s="42"/>
      <c r="B175" s="44"/>
      <c r="C175" s="53"/>
      <c r="D175" s="56"/>
      <c r="E175" s="71"/>
      <c r="F175" s="56"/>
      <c r="G175" s="43"/>
      <c r="H175" s="31"/>
    </row>
    <row r="176" spans="1:8" x14ac:dyDescent="0.25">
      <c r="A176" s="42"/>
      <c r="B176" s="44"/>
      <c r="C176" s="53"/>
      <c r="D176" s="56"/>
      <c r="E176" s="49"/>
      <c r="F176" s="56"/>
      <c r="G176" s="43"/>
      <c r="H176" s="31"/>
    </row>
    <row r="177" spans="1:8" x14ac:dyDescent="0.25">
      <c r="A177" s="42"/>
      <c r="B177" s="44"/>
      <c r="C177" s="53"/>
      <c r="D177" s="56"/>
      <c r="E177" s="71"/>
      <c r="F177" s="56"/>
      <c r="G177" s="43"/>
      <c r="H177" s="31"/>
    </row>
    <row r="178" spans="1:8" x14ac:dyDescent="0.25">
      <c r="A178" s="42"/>
      <c r="B178" s="44"/>
      <c r="C178" s="53"/>
      <c r="D178" s="56"/>
      <c r="E178" s="71"/>
      <c r="F178" s="56"/>
      <c r="G178" s="43"/>
      <c r="H178" s="31"/>
    </row>
    <row r="179" spans="1:8" x14ac:dyDescent="0.25">
      <c r="A179" s="42"/>
      <c r="B179" s="44"/>
      <c r="C179" s="53"/>
      <c r="D179" s="56"/>
      <c r="E179" s="49"/>
      <c r="F179" s="56"/>
      <c r="G179" s="43"/>
      <c r="H179" s="31"/>
    </row>
    <row r="180" spans="1:8" x14ac:dyDescent="0.25">
      <c r="A180" s="42"/>
      <c r="B180" s="44"/>
      <c r="C180" s="53"/>
      <c r="D180" s="69"/>
      <c r="E180" s="49"/>
      <c r="F180" s="56"/>
      <c r="G180" s="43"/>
      <c r="H180" s="31"/>
    </row>
    <row r="181" spans="1:8" x14ac:dyDescent="0.25">
      <c r="A181" s="42"/>
      <c r="B181" s="44"/>
      <c r="C181" s="53"/>
      <c r="D181" s="68"/>
      <c r="E181" s="78"/>
      <c r="F181" s="56"/>
      <c r="G181" s="43"/>
      <c r="H181" s="31"/>
    </row>
    <row r="182" spans="1:8" x14ac:dyDescent="0.25">
      <c r="A182" s="42"/>
      <c r="B182" s="44"/>
      <c r="C182" s="53"/>
      <c r="D182" s="49"/>
      <c r="E182" s="49"/>
      <c r="F182" s="49"/>
      <c r="G182" s="43"/>
      <c r="H182" s="31"/>
    </row>
    <row r="183" spans="1:8" x14ac:dyDescent="0.25">
      <c r="A183" s="42"/>
      <c r="B183" s="44"/>
      <c r="C183" s="53"/>
      <c r="D183" s="56"/>
      <c r="E183" s="49"/>
      <c r="F183" s="49"/>
      <c r="G183" s="43"/>
      <c r="H183" s="31"/>
    </row>
    <row r="184" spans="1:8" x14ac:dyDescent="0.25">
      <c r="A184" s="42"/>
      <c r="B184" s="44"/>
      <c r="C184" s="53"/>
      <c r="D184" s="56"/>
      <c r="E184" s="49"/>
      <c r="F184" s="56"/>
      <c r="G184" s="43"/>
      <c r="H184" s="31"/>
    </row>
    <row r="185" spans="1:8" x14ac:dyDescent="0.25">
      <c r="A185" s="42"/>
      <c r="B185" s="44"/>
      <c r="C185" s="53"/>
      <c r="D185" s="49"/>
      <c r="E185" s="49"/>
      <c r="F185" s="79"/>
      <c r="G185" s="51"/>
      <c r="H185" s="31"/>
    </row>
    <row r="186" spans="1:8" x14ac:dyDescent="0.25">
      <c r="A186" s="42"/>
      <c r="B186" s="44"/>
      <c r="C186" s="53"/>
      <c r="D186" s="56"/>
      <c r="E186" s="49"/>
      <c r="F186" s="79"/>
      <c r="G186" s="55"/>
      <c r="H186" s="31"/>
    </row>
    <row r="187" spans="1:8" x14ac:dyDescent="0.25">
      <c r="A187" s="42"/>
      <c r="B187" s="44"/>
      <c r="C187" s="53"/>
      <c r="D187" s="56"/>
      <c r="E187" s="49"/>
      <c r="F187" s="79"/>
      <c r="G187" s="55"/>
      <c r="H187" s="31"/>
    </row>
    <row r="188" spans="1:8" x14ac:dyDescent="0.25">
      <c r="A188" s="42"/>
      <c r="B188" s="44"/>
      <c r="C188" s="53"/>
      <c r="D188" s="56"/>
      <c r="E188" s="49"/>
      <c r="F188" s="79"/>
      <c r="G188" s="55"/>
      <c r="H188" s="31"/>
    </row>
    <row r="189" spans="1:8" x14ac:dyDescent="0.25">
      <c r="A189" s="42"/>
      <c r="B189" s="44"/>
      <c r="C189" s="53"/>
      <c r="D189" s="56"/>
      <c r="E189" s="49"/>
      <c r="F189" s="79"/>
      <c r="G189" s="55"/>
      <c r="H189" s="31"/>
    </row>
    <row r="190" spans="1:8" x14ac:dyDescent="0.25">
      <c r="A190" s="42"/>
      <c r="B190" s="44"/>
      <c r="C190" s="53"/>
      <c r="D190" s="56"/>
      <c r="E190" s="49"/>
      <c r="F190" s="79"/>
      <c r="G190" s="51"/>
      <c r="H190" s="31"/>
    </row>
    <row r="191" spans="1:8" x14ac:dyDescent="0.25">
      <c r="A191" s="42"/>
      <c r="B191" s="80"/>
      <c r="C191" s="53"/>
      <c r="D191" s="43"/>
      <c r="E191" s="81"/>
      <c r="F191" s="79"/>
      <c r="G191" s="51"/>
      <c r="H191" s="31"/>
    </row>
    <row r="192" spans="1:8" x14ac:dyDescent="0.25">
      <c r="A192" s="42"/>
      <c r="B192" s="44"/>
      <c r="C192" s="53"/>
      <c r="D192" s="43"/>
      <c r="E192" s="82"/>
      <c r="F192" s="79"/>
      <c r="G192" s="51"/>
      <c r="H192" s="31"/>
    </row>
    <row r="193" spans="1:8" x14ac:dyDescent="0.25">
      <c r="A193" s="42"/>
      <c r="B193" s="80"/>
      <c r="C193" s="53"/>
      <c r="D193" s="43"/>
      <c r="E193" s="43"/>
      <c r="F193" s="79"/>
      <c r="G193" s="55"/>
      <c r="H193" s="31"/>
    </row>
    <row r="194" spans="1:8" x14ac:dyDescent="0.25">
      <c r="A194" s="42"/>
      <c r="B194" s="80"/>
      <c r="C194" s="53"/>
      <c r="D194" s="43"/>
      <c r="E194" s="32"/>
      <c r="F194" s="79"/>
      <c r="G194" s="55"/>
      <c r="H194" s="31"/>
    </row>
    <row r="195" spans="1:8" x14ac:dyDescent="0.25">
      <c r="A195" s="42"/>
      <c r="B195" s="80"/>
      <c r="C195" s="53"/>
      <c r="D195" s="43"/>
      <c r="E195" s="43"/>
      <c r="F195" s="79"/>
      <c r="G195" s="51"/>
      <c r="H195" s="31"/>
    </row>
    <row r="196" spans="1:8" x14ac:dyDescent="0.25">
      <c r="A196" s="42"/>
      <c r="B196" s="80"/>
      <c r="C196" s="53"/>
      <c r="D196" s="64"/>
      <c r="E196" s="42"/>
      <c r="F196" s="79"/>
      <c r="G196" s="55"/>
      <c r="H196" s="31"/>
    </row>
    <row r="197" spans="1:8" x14ac:dyDescent="0.25">
      <c r="A197" s="42"/>
      <c r="B197" s="80"/>
      <c r="C197" s="53"/>
      <c r="D197" s="64"/>
      <c r="E197" s="42"/>
      <c r="F197" s="79"/>
      <c r="G197" s="51"/>
      <c r="H197" s="31"/>
    </row>
    <row r="198" spans="1:8" x14ac:dyDescent="0.25">
      <c r="A198" s="42"/>
      <c r="B198" s="80"/>
      <c r="C198" s="53"/>
      <c r="D198" s="64"/>
      <c r="E198" s="83"/>
      <c r="F198" s="79"/>
      <c r="G198" s="51"/>
      <c r="H198" s="31"/>
    </row>
    <row r="199" spans="1:8" x14ac:dyDescent="0.25">
      <c r="A199" s="42"/>
      <c r="B199" s="80"/>
      <c r="C199" s="53"/>
      <c r="D199" s="64"/>
      <c r="E199" s="83"/>
      <c r="F199" s="79"/>
      <c r="G199" s="51"/>
      <c r="H199" s="31"/>
    </row>
    <row r="200" spans="1:8" x14ac:dyDescent="0.25">
      <c r="A200" s="42"/>
      <c r="B200" s="80"/>
      <c r="C200" s="53"/>
      <c r="D200" s="64"/>
      <c r="E200" s="83"/>
      <c r="F200" s="79"/>
      <c r="G200" s="55"/>
      <c r="H200" s="31"/>
    </row>
    <row r="201" spans="1:8" x14ac:dyDescent="0.25">
      <c r="A201" s="42"/>
      <c r="B201" s="80"/>
      <c r="C201" s="53"/>
      <c r="D201" s="64"/>
      <c r="E201" s="83"/>
      <c r="F201" s="79"/>
      <c r="G201" s="55"/>
      <c r="H201" s="31"/>
    </row>
    <row r="202" spans="1:8" x14ac:dyDescent="0.25">
      <c r="A202" s="42"/>
      <c r="B202" s="80"/>
      <c r="C202" s="53"/>
      <c r="D202" s="64"/>
      <c r="E202" s="83"/>
      <c r="F202" s="79"/>
      <c r="G202" s="55"/>
      <c r="H202" s="31"/>
    </row>
    <row r="203" spans="1:8" x14ac:dyDescent="0.25">
      <c r="A203" s="42"/>
      <c r="B203" s="80"/>
      <c r="C203" s="53"/>
      <c r="D203" s="64"/>
      <c r="E203" s="83"/>
      <c r="F203" s="79"/>
      <c r="G203" s="55"/>
      <c r="H203" s="31"/>
    </row>
    <row r="204" spans="1:8" x14ac:dyDescent="0.25">
      <c r="A204" s="42"/>
      <c r="B204" s="80"/>
      <c r="C204" s="53"/>
      <c r="D204" s="64"/>
      <c r="E204" s="83"/>
      <c r="F204" s="79"/>
      <c r="G204" s="55"/>
      <c r="H204" s="31"/>
    </row>
    <row r="205" spans="1:8" x14ac:dyDescent="0.25">
      <c r="A205" s="42"/>
      <c r="B205" s="80"/>
      <c r="C205" s="53"/>
      <c r="D205" s="64"/>
      <c r="E205" s="83"/>
      <c r="F205" s="84"/>
      <c r="G205" s="51"/>
      <c r="H205" s="31"/>
    </row>
    <row r="206" spans="1:8" x14ac:dyDescent="0.25">
      <c r="A206" s="42"/>
      <c r="B206" s="80"/>
      <c r="C206" s="53"/>
      <c r="D206" s="45"/>
      <c r="E206" s="83"/>
      <c r="F206" s="84"/>
      <c r="G206" s="51"/>
      <c r="H206" s="31"/>
    </row>
    <row r="207" spans="1:8" x14ac:dyDescent="0.25">
      <c r="A207" s="42"/>
      <c r="B207" s="80"/>
      <c r="C207" s="53"/>
      <c r="D207" s="64"/>
      <c r="E207" s="83"/>
      <c r="F207" s="79"/>
      <c r="G207" s="55"/>
      <c r="H207" s="31"/>
    </row>
    <row r="208" spans="1:8" x14ac:dyDescent="0.25">
      <c r="A208" s="42"/>
      <c r="B208" s="80"/>
      <c r="C208" s="53"/>
      <c r="D208" s="45"/>
      <c r="E208" s="83"/>
      <c r="F208" s="84"/>
      <c r="G208" s="51"/>
      <c r="H208" s="31"/>
    </row>
    <row r="209" spans="1:8" x14ac:dyDescent="0.25">
      <c r="A209" s="42"/>
      <c r="B209" s="80"/>
      <c r="C209" s="53"/>
      <c r="D209" s="43"/>
      <c r="E209" s="42"/>
      <c r="F209" s="56"/>
      <c r="G209" s="43"/>
      <c r="H209" s="31"/>
    </row>
    <row r="210" spans="1:8" x14ac:dyDescent="0.25">
      <c r="A210" s="42"/>
      <c r="B210" s="80"/>
      <c r="C210" s="53"/>
      <c r="D210" s="43"/>
      <c r="E210" s="81"/>
      <c r="F210" s="79"/>
      <c r="G210" s="51"/>
      <c r="H210" s="31"/>
    </row>
    <row r="211" spans="1:8" x14ac:dyDescent="0.25">
      <c r="A211" s="42"/>
      <c r="B211" s="44"/>
      <c r="C211" s="53"/>
      <c r="D211" s="85"/>
      <c r="E211" s="43"/>
      <c r="F211" s="84"/>
      <c r="G211" s="51"/>
      <c r="H211" s="31"/>
    </row>
    <row r="212" spans="1:8" x14ac:dyDescent="0.25">
      <c r="A212" s="42"/>
      <c r="B212" s="44"/>
      <c r="C212" s="53"/>
      <c r="D212" s="86"/>
      <c r="E212" s="57"/>
      <c r="F212" s="84"/>
      <c r="G212" s="51"/>
      <c r="H212" s="31"/>
    </row>
    <row r="213" spans="1:8" x14ac:dyDescent="0.25">
      <c r="A213" s="42"/>
      <c r="B213" s="44"/>
      <c r="C213" s="53"/>
      <c r="D213" s="86"/>
      <c r="E213" s="57"/>
      <c r="F213" s="84"/>
      <c r="G213" s="51"/>
      <c r="H213" s="31"/>
    </row>
    <row r="214" spans="1:8" x14ac:dyDescent="0.25">
      <c r="A214" s="42"/>
      <c r="B214" s="44"/>
      <c r="C214" s="53"/>
      <c r="D214" s="64"/>
      <c r="E214" s="57"/>
      <c r="F214" s="84"/>
      <c r="G214" s="51"/>
      <c r="H214" s="31"/>
    </row>
    <row r="215" spans="1:8" x14ac:dyDescent="0.25">
      <c r="A215" s="42"/>
      <c r="B215" s="44"/>
      <c r="C215" s="53"/>
      <c r="D215" s="64"/>
      <c r="E215" s="57"/>
      <c r="F215" s="84"/>
      <c r="G215" s="51"/>
      <c r="H215" s="31"/>
    </row>
    <row r="216" spans="1:8" x14ac:dyDescent="0.25">
      <c r="A216" s="42"/>
      <c r="B216" s="44"/>
      <c r="C216" s="42"/>
      <c r="D216" s="43"/>
      <c r="E216" s="42"/>
      <c r="F216" s="42"/>
      <c r="G216" s="50"/>
      <c r="H216" s="31"/>
    </row>
    <row r="217" spans="1:8" x14ac:dyDescent="0.25">
      <c r="A217" s="42"/>
      <c r="B217" s="44"/>
      <c r="C217" s="42"/>
      <c r="D217" s="43"/>
      <c r="E217" s="32"/>
      <c r="F217" s="79"/>
      <c r="G217" s="55"/>
      <c r="H217" s="31"/>
    </row>
    <row r="218" spans="1:8" x14ac:dyDescent="0.25">
      <c r="A218" s="42"/>
      <c r="B218" s="80"/>
      <c r="C218" s="42"/>
      <c r="D218" s="64"/>
      <c r="E218" s="65"/>
      <c r="F218" s="79"/>
      <c r="G218" s="55"/>
      <c r="H218" s="31"/>
    </row>
    <row r="219" spans="1:8" x14ac:dyDescent="0.25">
      <c r="A219" s="42"/>
      <c r="B219" s="44"/>
      <c r="C219" s="42"/>
      <c r="D219" s="58"/>
      <c r="E219" s="87"/>
      <c r="F219" s="84"/>
      <c r="G219" s="51"/>
      <c r="H219" s="31"/>
    </row>
    <row r="220" spans="1:8" x14ac:dyDescent="0.25">
      <c r="A220" s="42"/>
      <c r="B220" s="44"/>
      <c r="C220" s="42"/>
      <c r="D220" s="58"/>
      <c r="E220" s="71"/>
      <c r="F220" s="84"/>
      <c r="G220" s="51"/>
      <c r="H220" s="31"/>
    </row>
    <row r="221" spans="1:8" x14ac:dyDescent="0.25">
      <c r="A221" s="42"/>
      <c r="B221" s="44"/>
      <c r="C221" s="53"/>
      <c r="D221" s="44"/>
      <c r="E221" s="88"/>
      <c r="F221" s="84"/>
      <c r="G221" s="51"/>
      <c r="H221" s="31"/>
    </row>
    <row r="222" spans="1:8" x14ac:dyDescent="0.25">
      <c r="A222" s="42"/>
      <c r="B222" s="44"/>
      <c r="C222" s="53"/>
      <c r="D222" s="44"/>
      <c r="E222" s="88"/>
      <c r="F222" s="84"/>
      <c r="G222" s="51"/>
      <c r="H222" s="31"/>
    </row>
    <row r="223" spans="1:8" x14ac:dyDescent="0.25">
      <c r="A223" s="42"/>
      <c r="B223" s="44"/>
      <c r="C223" s="53"/>
      <c r="D223" s="58"/>
      <c r="E223" s="87"/>
      <c r="F223" s="84"/>
      <c r="G223" s="51"/>
      <c r="H223" s="31"/>
    </row>
    <row r="224" spans="1:8" x14ac:dyDescent="0.25">
      <c r="A224" s="42"/>
      <c r="B224" s="44"/>
      <c r="C224" s="53"/>
      <c r="D224" s="43"/>
      <c r="E224" s="83"/>
      <c r="F224" s="49"/>
      <c r="G224" s="43"/>
      <c r="H224" s="31"/>
    </row>
    <row r="225" spans="1:8" x14ac:dyDescent="0.25">
      <c r="A225" s="42"/>
      <c r="B225" s="44"/>
      <c r="C225" s="53"/>
      <c r="D225" s="43"/>
      <c r="E225" s="83"/>
      <c r="F225" s="49"/>
      <c r="G225" s="43"/>
      <c r="H225" s="31"/>
    </row>
    <row r="226" spans="1:8" x14ac:dyDescent="0.25">
      <c r="A226" s="42"/>
      <c r="B226" s="44"/>
      <c r="C226" s="53"/>
      <c r="D226" s="64"/>
      <c r="E226" s="83"/>
      <c r="F226" s="84"/>
      <c r="G226" s="51"/>
      <c r="H226" s="31"/>
    </row>
    <row r="227" spans="1:8" x14ac:dyDescent="0.25">
      <c r="A227" s="42"/>
      <c r="B227" s="44"/>
      <c r="C227" s="53"/>
      <c r="D227" s="64"/>
      <c r="E227" s="83"/>
      <c r="F227" s="84"/>
      <c r="G227" s="51"/>
      <c r="H227" s="31"/>
    </row>
    <row r="228" spans="1:8" x14ac:dyDescent="0.25">
      <c r="A228" s="42"/>
      <c r="B228" s="44"/>
      <c r="C228" s="53"/>
      <c r="D228" s="43"/>
      <c r="E228" s="61"/>
      <c r="F228" s="56"/>
      <c r="G228" s="43"/>
      <c r="H228" s="31"/>
    </row>
    <row r="229" spans="1:8" x14ac:dyDescent="0.25">
      <c r="A229" s="42"/>
      <c r="B229" s="44"/>
      <c r="C229" s="53"/>
      <c r="D229" s="43"/>
      <c r="E229" s="61"/>
      <c r="F229" s="56"/>
      <c r="G229" s="43"/>
      <c r="H229" s="31"/>
    </row>
    <row r="230" spans="1:8" x14ac:dyDescent="0.25">
      <c r="A230" s="42"/>
      <c r="B230" s="44"/>
      <c r="C230" s="53"/>
      <c r="D230" s="43"/>
      <c r="E230" s="61"/>
      <c r="F230" s="56"/>
      <c r="G230" s="43"/>
      <c r="H230" s="31"/>
    </row>
    <row r="231" spans="1:8" x14ac:dyDescent="0.25">
      <c r="A231" s="42"/>
      <c r="B231" s="44"/>
      <c r="C231" s="53"/>
      <c r="D231" s="43"/>
      <c r="E231" s="61"/>
      <c r="F231" s="56"/>
      <c r="G231" s="43"/>
      <c r="H231" s="31"/>
    </row>
    <row r="232" spans="1:8" x14ac:dyDescent="0.25">
      <c r="A232" s="42"/>
      <c r="B232" s="44"/>
      <c r="C232" s="53"/>
      <c r="D232" s="43"/>
      <c r="E232" s="61"/>
      <c r="F232" s="49"/>
      <c r="G232" s="43"/>
      <c r="H232" s="31"/>
    </row>
    <row r="233" spans="1:8" x14ac:dyDescent="0.25">
      <c r="A233" s="42"/>
      <c r="B233" s="44"/>
      <c r="C233" s="53"/>
      <c r="D233" s="43"/>
      <c r="E233" s="61"/>
      <c r="F233" s="49"/>
      <c r="G233" s="43"/>
      <c r="H233" s="31"/>
    </row>
    <row r="234" spans="1:8" x14ac:dyDescent="0.25">
      <c r="A234" s="42"/>
      <c r="B234" s="44"/>
      <c r="C234" s="53"/>
      <c r="D234" s="43"/>
      <c r="E234" s="61"/>
      <c r="F234" s="56"/>
      <c r="G234" s="43"/>
      <c r="H234" s="31"/>
    </row>
    <row r="235" spans="1:8" x14ac:dyDescent="0.25">
      <c r="A235" s="42"/>
      <c r="B235" s="44"/>
      <c r="C235" s="53"/>
      <c r="D235" s="43"/>
      <c r="E235" s="61"/>
      <c r="F235" s="56"/>
      <c r="G235" s="43"/>
      <c r="H235" s="31"/>
    </row>
    <row r="236" spans="1:8" x14ac:dyDescent="0.25">
      <c r="A236" s="42"/>
      <c r="B236" s="44"/>
      <c r="C236" s="53"/>
      <c r="D236" s="43"/>
      <c r="E236" s="61"/>
      <c r="F236" s="56"/>
      <c r="G236" s="43"/>
      <c r="H236" s="31"/>
    </row>
    <row r="237" spans="1:8" x14ac:dyDescent="0.25">
      <c r="A237" s="42"/>
      <c r="B237" s="44"/>
      <c r="C237" s="53"/>
      <c r="D237" s="43"/>
      <c r="E237" s="61"/>
      <c r="F237" s="56"/>
      <c r="G237" s="43"/>
      <c r="H237" s="31"/>
    </row>
    <row r="238" spans="1:8" x14ac:dyDescent="0.25">
      <c r="A238" s="42"/>
      <c r="B238" s="46"/>
      <c r="C238" s="53"/>
      <c r="D238" s="43"/>
      <c r="E238" s="61"/>
      <c r="F238" s="56"/>
      <c r="G238" s="43"/>
      <c r="H238" s="31"/>
    </row>
    <row r="239" spans="1:8" x14ac:dyDescent="0.25">
      <c r="A239" s="42"/>
      <c r="B239" s="46"/>
      <c r="C239" s="53"/>
      <c r="D239" s="43"/>
      <c r="E239" s="61"/>
      <c r="F239" s="56"/>
      <c r="G239" s="43"/>
      <c r="H239" s="31"/>
    </row>
    <row r="240" spans="1:8" x14ac:dyDescent="0.25">
      <c r="A240" s="42"/>
      <c r="B240" s="46"/>
      <c r="C240" s="53"/>
      <c r="D240" s="43"/>
      <c r="E240" s="61"/>
      <c r="F240" s="49"/>
      <c r="G240" s="43"/>
      <c r="H240" s="31"/>
    </row>
    <row r="241" spans="1:8" x14ac:dyDescent="0.25">
      <c r="A241" s="42"/>
      <c r="B241" s="46"/>
      <c r="C241" s="53"/>
      <c r="D241" s="43"/>
      <c r="E241" s="61"/>
      <c r="F241" s="49"/>
      <c r="G241" s="43"/>
      <c r="H241" s="31"/>
    </row>
    <row r="242" spans="1:8" x14ac:dyDescent="0.25">
      <c r="A242" s="42"/>
      <c r="B242" s="46"/>
      <c r="C242" s="53"/>
      <c r="D242" s="43"/>
      <c r="E242" s="61"/>
      <c r="F242" s="49"/>
      <c r="G242" s="43"/>
      <c r="H242" s="31"/>
    </row>
    <row r="243" spans="1:8" x14ac:dyDescent="0.25">
      <c r="A243" s="42"/>
      <c r="B243" s="46"/>
      <c r="C243" s="53"/>
      <c r="D243" s="89"/>
      <c r="E243" s="61"/>
      <c r="F243" s="56"/>
      <c r="G243" s="43"/>
      <c r="H243" s="31"/>
    </row>
    <row r="244" spans="1:8" x14ac:dyDescent="0.25">
      <c r="A244" s="42"/>
      <c r="B244" s="46"/>
      <c r="C244" s="53"/>
      <c r="D244" s="43"/>
      <c r="E244" s="61"/>
      <c r="F244" s="49"/>
      <c r="G244" s="43"/>
      <c r="H244" s="31"/>
    </row>
    <row r="245" spans="1:8" x14ac:dyDescent="0.25">
      <c r="A245" s="42"/>
      <c r="B245" s="44"/>
      <c r="C245" s="53"/>
      <c r="D245" s="43"/>
      <c r="E245" s="61"/>
      <c r="F245" s="56"/>
      <c r="G245" s="43"/>
      <c r="H245" s="31"/>
    </row>
    <row r="246" spans="1:8" x14ac:dyDescent="0.25">
      <c r="A246" s="42"/>
      <c r="B246" s="44"/>
      <c r="C246" s="53"/>
      <c r="D246" s="43"/>
      <c r="E246" s="61"/>
      <c r="F246" s="56"/>
      <c r="G246" s="43"/>
      <c r="H246" s="31"/>
    </row>
    <row r="247" spans="1:8" x14ac:dyDescent="0.25">
      <c r="A247" s="42"/>
      <c r="B247" s="46"/>
      <c r="C247" s="53"/>
      <c r="D247" s="43"/>
      <c r="E247" s="61"/>
      <c r="F247" s="56"/>
      <c r="G247" s="43"/>
      <c r="H247" s="31"/>
    </row>
    <row r="248" spans="1:8" x14ac:dyDescent="0.25">
      <c r="A248" s="42"/>
      <c r="B248" s="46"/>
      <c r="C248" s="53"/>
      <c r="D248" s="43"/>
      <c r="E248" s="61"/>
      <c r="F248" s="56"/>
      <c r="G248" s="43"/>
      <c r="H248" s="31"/>
    </row>
    <row r="249" spans="1:8" x14ac:dyDescent="0.25">
      <c r="A249" s="42"/>
      <c r="B249" s="80"/>
      <c r="C249" s="53"/>
      <c r="D249" s="43"/>
      <c r="E249" s="42"/>
      <c r="F249" s="56"/>
      <c r="G249" s="43"/>
      <c r="H249" s="31"/>
    </row>
    <row r="250" spans="1:8" x14ac:dyDescent="0.25">
      <c r="A250" s="42"/>
      <c r="B250" s="80"/>
      <c r="C250" s="53"/>
      <c r="D250" s="43"/>
      <c r="E250" s="42"/>
      <c r="F250" s="56"/>
      <c r="G250" s="43"/>
      <c r="H250" s="31"/>
    </row>
    <row r="251" spans="1:8" x14ac:dyDescent="0.25">
      <c r="A251" s="42"/>
      <c r="B251" s="80"/>
      <c r="C251" s="53"/>
      <c r="D251" s="43"/>
      <c r="E251" s="43"/>
      <c r="F251" s="49"/>
      <c r="G251" s="43"/>
      <c r="H251" s="31"/>
    </row>
  </sheetData>
  <mergeCells count="1"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Stations indkøb</vt:lpstr>
      <vt:lpstr>VRS indkøb 2014-15</vt:lpstr>
      <vt:lpstr>Sheet3</vt:lpstr>
      <vt:lpstr>'Stations indkøb'!Print_Area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Frandsen, Egon Randa</dc:creator>
  <cp:lastModifiedBy>Frandsen, Egon Randa</cp:lastModifiedBy>
  <cp:lastPrinted>2014-12-19T13:58:49Z</cp:lastPrinted>
  <dcterms:created xsi:type="dcterms:W3CDTF">2014-08-27T15:32:48Z</dcterms:created>
  <dcterms:modified xsi:type="dcterms:W3CDTF">2016-12-03T23:16:15Z</dcterms:modified>
</cp:coreProperties>
</file>